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Design Basis" sheetId="1" r:id="rId1"/>
    <sheet name="Sheet2" sheetId="2" state="hidden" r:id="rId2"/>
  </sheets>
  <definedNames>
    <definedName name="_xlnm.Print_Area" localSheetId="0">'Design Basis'!$A$1:$O$196</definedName>
  </definedNames>
  <calcPr fullCalcOnLoad="1"/>
</workbook>
</file>

<file path=xl/sharedStrings.xml><?xml version="1.0" encoding="utf-8"?>
<sst xmlns="http://schemas.openxmlformats.org/spreadsheetml/2006/main" count="181" uniqueCount="152">
  <si>
    <t>Company Name</t>
  </si>
  <si>
    <t>Address</t>
  </si>
  <si>
    <t>DESIGN BASIS</t>
  </si>
  <si>
    <t>REV</t>
  </si>
  <si>
    <t>DATE</t>
  </si>
  <si>
    <t>BY</t>
  </si>
  <si>
    <t>APVD</t>
  </si>
  <si>
    <t>Project Name</t>
  </si>
  <si>
    <t>Project Number</t>
  </si>
  <si>
    <t>Sheet</t>
  </si>
  <si>
    <t>General Information</t>
  </si>
  <si>
    <t>Owners Name</t>
  </si>
  <si>
    <t>Process Unit Name</t>
  </si>
  <si>
    <t>Plant Location</t>
  </si>
  <si>
    <t>Telephone / Fax</t>
  </si>
  <si>
    <t>E-mail</t>
  </si>
  <si>
    <t>Primary Products</t>
  </si>
  <si>
    <t>Equipment Numbering System</t>
  </si>
  <si>
    <t>Measurement System</t>
  </si>
  <si>
    <t>Product Name</t>
  </si>
  <si>
    <t>Product Grade</t>
  </si>
  <si>
    <t>MSDS Form Number</t>
  </si>
  <si>
    <t>Production Rate</t>
  </si>
  <si>
    <t>Additional Specifications</t>
  </si>
  <si>
    <t>Utility Information</t>
  </si>
  <si>
    <t>Fuel Gas</t>
  </si>
  <si>
    <t>Sulfur content (wppm)</t>
  </si>
  <si>
    <t>Nitrogen content (wppm)</t>
  </si>
  <si>
    <t>Chlorine content (wppm)</t>
  </si>
  <si>
    <t>Gas source or operation mode</t>
  </si>
  <si>
    <t>CO</t>
  </si>
  <si>
    <t>H2O</t>
  </si>
  <si>
    <t>O2</t>
  </si>
  <si>
    <t>N2</t>
  </si>
  <si>
    <t>CO2</t>
  </si>
  <si>
    <t>H2S</t>
  </si>
  <si>
    <t>H2</t>
  </si>
  <si>
    <t>Gas composition (vol%)</t>
  </si>
  <si>
    <t>CH4</t>
  </si>
  <si>
    <t>C2H4</t>
  </si>
  <si>
    <t>C2H6</t>
  </si>
  <si>
    <t>C3H6</t>
  </si>
  <si>
    <t>C3H8</t>
  </si>
  <si>
    <t>C4H8</t>
  </si>
  <si>
    <t>iC4H10</t>
  </si>
  <si>
    <t>nC4H10</t>
  </si>
  <si>
    <t>C5H10</t>
  </si>
  <si>
    <t>C5+</t>
  </si>
  <si>
    <t>Site Information</t>
  </si>
  <si>
    <t>Other site design requirements</t>
  </si>
  <si>
    <t>Fuel Oil</t>
  </si>
  <si>
    <t>Fuel source or operation mode</t>
  </si>
  <si>
    <t>Ash content (wt %)</t>
  </si>
  <si>
    <t>Steam</t>
  </si>
  <si>
    <t>Steam header classification</t>
  </si>
  <si>
    <t>Coolants</t>
  </si>
  <si>
    <t>Coolant classification</t>
  </si>
  <si>
    <t>Process Water Feeds</t>
  </si>
  <si>
    <t>Water feed stream</t>
  </si>
  <si>
    <t>Total dissolved solids (wt%)</t>
  </si>
  <si>
    <t>Hardness as CaCO3 (ppmw)</t>
  </si>
  <si>
    <t>Chloride as Cl (ppmw)</t>
  </si>
  <si>
    <t>Metallurgy</t>
  </si>
  <si>
    <t>Product shipment mode</t>
  </si>
  <si>
    <t>Product Purity (wt%)</t>
  </si>
  <si>
    <t>Electric power</t>
  </si>
  <si>
    <t>Phase</t>
  </si>
  <si>
    <t>Voltage (V)</t>
  </si>
  <si>
    <t>Frequency (Hz)</t>
  </si>
  <si>
    <t>Power range (kW)</t>
  </si>
  <si>
    <t>Marginal cost ($/kWh)</t>
  </si>
  <si>
    <t>Marginal availability (kW)</t>
  </si>
  <si>
    <t>Plant Air</t>
  </si>
  <si>
    <t>Plant air streams</t>
  </si>
  <si>
    <t>Air stream</t>
  </si>
  <si>
    <t>Moisture (ppmw)</t>
  </si>
  <si>
    <t>English</t>
  </si>
  <si>
    <t>Metric</t>
  </si>
  <si>
    <t>Eng/Metric</t>
  </si>
  <si>
    <t>Other units</t>
  </si>
  <si>
    <t>Hight ambient relative humidity (%)</t>
  </si>
  <si>
    <t>Marginal cost units</t>
  </si>
  <si>
    <t>Marginal cost ($)</t>
  </si>
  <si>
    <t>First digit - process section</t>
  </si>
  <si>
    <t>Second &amp; third digits - equipment count</t>
  </si>
  <si>
    <t>B</t>
  </si>
  <si>
    <t>C</t>
  </si>
  <si>
    <t>D</t>
  </si>
  <si>
    <t>E</t>
  </si>
  <si>
    <t>AC</t>
  </si>
  <si>
    <t>Air cooler</t>
  </si>
  <si>
    <t>Boiler</t>
  </si>
  <si>
    <t>Compressor, blower, fan</t>
  </si>
  <si>
    <t>Dryer</t>
  </si>
  <si>
    <t>Exchanger</t>
  </si>
  <si>
    <t>G</t>
  </si>
  <si>
    <t>Grinder, mill</t>
  </si>
  <si>
    <t>H</t>
  </si>
  <si>
    <t>J</t>
  </si>
  <si>
    <t>Ejector, jet, turboexpander</t>
  </si>
  <si>
    <t>Heater (fired or electric)</t>
  </si>
  <si>
    <t>M</t>
  </si>
  <si>
    <t>Mixer</t>
  </si>
  <si>
    <t>ME</t>
  </si>
  <si>
    <t>Miscellaneous equipment</t>
  </si>
  <si>
    <t>P</t>
  </si>
  <si>
    <t>Pump</t>
  </si>
  <si>
    <t>PRV</t>
  </si>
  <si>
    <t>Pressure relief valve</t>
  </si>
  <si>
    <t>R</t>
  </si>
  <si>
    <t>SP</t>
  </si>
  <si>
    <t>T</t>
  </si>
  <si>
    <t>CT</t>
  </si>
  <si>
    <t>Cooling tower</t>
  </si>
  <si>
    <t>V</t>
  </si>
  <si>
    <t>Storage tank</t>
  </si>
  <si>
    <t>Sample point</t>
  </si>
  <si>
    <t>Reactor</t>
  </si>
  <si>
    <t>Vessel (including columns)</t>
  </si>
  <si>
    <t>F</t>
  </si>
  <si>
    <t>Filter, classifier</t>
  </si>
  <si>
    <t>Equipment will be identified by alphabetic prefix as defined here, followed by three-digit serial number unless otherwise indicated</t>
  </si>
  <si>
    <t>Primary Raw Materials</t>
  </si>
  <si>
    <t>Known feedstock impurities</t>
  </si>
  <si>
    <t>Additional specifications</t>
  </si>
  <si>
    <t>Feedstock availability</t>
  </si>
  <si>
    <t>Feedstock name</t>
  </si>
  <si>
    <t>Feedstock grade</t>
  </si>
  <si>
    <t>MSDS form number</t>
  </si>
  <si>
    <t>(Default: open market price)</t>
  </si>
  <si>
    <t>Correspondance Contacts</t>
  </si>
  <si>
    <t>(Attach additional sheets if needed)</t>
  </si>
  <si>
    <t>Name</t>
  </si>
  <si>
    <t>ppmw</t>
  </si>
  <si>
    <t>#2 Heating Oil</t>
  </si>
  <si>
    <t>VHP</t>
  </si>
  <si>
    <t>HP</t>
  </si>
  <si>
    <t>MP</t>
  </si>
  <si>
    <t>LP</t>
  </si>
  <si>
    <t>Cooling Tower Water</t>
  </si>
  <si>
    <t>Once-Through Water</t>
  </si>
  <si>
    <t>Chilled Water</t>
  </si>
  <si>
    <t>Raw Water</t>
  </si>
  <si>
    <t>Process Water</t>
  </si>
  <si>
    <t>Boiler Feed Water</t>
  </si>
  <si>
    <t>Condensate</t>
  </si>
  <si>
    <t>Instrument Air</t>
  </si>
  <si>
    <t>Plant Nitrogen</t>
  </si>
  <si>
    <t>Form XXXXX-YY-ZZ</t>
  </si>
  <si>
    <t>Nat Gas</t>
  </si>
  <si>
    <t>Motor</t>
  </si>
  <si>
    <t>MX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</si>
</sst>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0" fontId="0" fillId="2" borderId="4" xfId="0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5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horizontal="left" vertical="top" indent="3"/>
    </xf>
    <xf numFmtId="0" fontId="0" fillId="2" borderId="10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 indent="3"/>
    </xf>
    <xf numFmtId="0" fontId="0" fillId="2" borderId="5" xfId="0" applyFill="1" applyBorder="1" applyAlignment="1">
      <alignment horizontal="left" vertical="top"/>
    </xf>
    <xf numFmtId="0" fontId="0" fillId="2" borderId="4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indent="1"/>
    </xf>
    <xf numFmtId="0" fontId="0" fillId="2" borderId="5" xfId="0" applyFill="1" applyBorder="1" applyAlignment="1">
      <alignment horizontal="left" vertical="top" indent="1"/>
    </xf>
    <xf numFmtId="0" fontId="0" fillId="2" borderId="2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indent="8"/>
    </xf>
    <xf numFmtId="0" fontId="0" fillId="2" borderId="5" xfId="0" applyFill="1" applyBorder="1" applyAlignment="1">
      <alignment horizontal="left" vertical="top" indent="8"/>
    </xf>
    <xf numFmtId="0" fontId="0" fillId="2" borderId="2" xfId="0" applyFill="1" applyBorder="1" applyAlignment="1">
      <alignment horizontal="left" vertical="top" indent="8"/>
    </xf>
    <xf numFmtId="0" fontId="0" fillId="2" borderId="2" xfId="0" applyFill="1" applyBorder="1" applyAlignment="1">
      <alignment horizontal="center" vertical="top"/>
    </xf>
    <xf numFmtId="0" fontId="5" fillId="2" borderId="12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2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2" fillId="2" borderId="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5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1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5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1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view="pageBreakPreview" zoomScaleNormal="75" zoomScaleSheetLayoutView="100" workbookViewId="0" topLeftCell="A1">
      <selection activeCell="B10" sqref="B10:B11"/>
    </sheetView>
  </sheetViews>
  <sheetFormatPr defaultColWidth="9.140625" defaultRowHeight="12.75"/>
  <cols>
    <col min="1" max="1" width="4.7109375" style="2" customWidth="1"/>
    <col min="2" max="2" width="34.421875" style="2" customWidth="1"/>
    <col min="3" max="15" width="8.7109375" style="2" customWidth="1"/>
    <col min="16" max="16384" width="9.140625" style="2" customWidth="1"/>
  </cols>
  <sheetData>
    <row r="1" spans="1:15" ht="15.75" customHeight="1">
      <c r="A1" s="47" t="s">
        <v>0</v>
      </c>
      <c r="B1" s="48"/>
      <c r="C1" s="48"/>
      <c r="D1" s="48"/>
      <c r="E1" s="48"/>
      <c r="F1" s="48"/>
      <c r="G1" s="49"/>
      <c r="H1" s="53" t="s">
        <v>7</v>
      </c>
      <c r="I1" s="42"/>
      <c r="J1" s="42"/>
      <c r="K1" s="42"/>
      <c r="L1" s="42"/>
      <c r="M1" s="42"/>
      <c r="N1" s="42"/>
      <c r="O1" s="43"/>
    </row>
    <row r="2" spans="1:15" ht="15.75" customHeight="1">
      <c r="A2" s="50"/>
      <c r="B2" s="51"/>
      <c r="C2" s="51"/>
      <c r="D2" s="51"/>
      <c r="E2" s="51"/>
      <c r="F2" s="51"/>
      <c r="G2" s="52"/>
      <c r="H2" s="54" t="s">
        <v>8</v>
      </c>
      <c r="I2" s="46"/>
      <c r="J2" s="46"/>
      <c r="K2" s="46"/>
      <c r="L2" s="46"/>
      <c r="M2" s="4" t="s">
        <v>9</v>
      </c>
      <c r="N2" s="44">
        <v>1</v>
      </c>
      <c r="O2" s="45"/>
    </row>
    <row r="3" spans="1:15" ht="12.75">
      <c r="A3" s="55" t="s">
        <v>1</v>
      </c>
      <c r="B3" s="56"/>
      <c r="C3" s="56"/>
      <c r="D3" s="56"/>
      <c r="E3" s="56"/>
      <c r="F3" s="56"/>
      <c r="G3" s="57"/>
      <c r="H3" s="5" t="s">
        <v>3</v>
      </c>
      <c r="I3" s="5" t="s">
        <v>4</v>
      </c>
      <c r="J3" s="5" t="s">
        <v>5</v>
      </c>
      <c r="K3" s="5" t="s">
        <v>6</v>
      </c>
      <c r="L3" s="5" t="s">
        <v>3</v>
      </c>
      <c r="M3" s="5" t="s">
        <v>4</v>
      </c>
      <c r="N3" s="5" t="s">
        <v>5</v>
      </c>
      <c r="O3" s="5" t="s">
        <v>6</v>
      </c>
    </row>
    <row r="4" spans="1:15" ht="15" customHeight="1">
      <c r="A4" s="81" t="s">
        <v>2</v>
      </c>
      <c r="B4" s="82"/>
      <c r="C4" s="82"/>
      <c r="D4" s="82"/>
      <c r="E4" s="82"/>
      <c r="F4" s="82"/>
      <c r="G4" s="83"/>
      <c r="H4" s="6"/>
      <c r="I4" s="6"/>
      <c r="J4" s="6"/>
      <c r="K4" s="6"/>
      <c r="L4" s="6"/>
      <c r="M4" s="6"/>
      <c r="N4" s="6"/>
      <c r="O4" s="6"/>
    </row>
    <row r="5" spans="1:15" ht="15" customHeight="1">
      <c r="A5" s="81"/>
      <c r="B5" s="82"/>
      <c r="C5" s="82"/>
      <c r="D5" s="82"/>
      <c r="E5" s="82"/>
      <c r="F5" s="82"/>
      <c r="G5" s="83"/>
      <c r="H5" s="6"/>
      <c r="I5" s="6"/>
      <c r="J5" s="6"/>
      <c r="K5" s="6"/>
      <c r="L5" s="6"/>
      <c r="M5" s="6"/>
      <c r="N5" s="6"/>
      <c r="O5" s="6"/>
    </row>
    <row r="6" spans="1:15" ht="15" customHeight="1">
      <c r="A6" s="81"/>
      <c r="B6" s="82"/>
      <c r="C6" s="82"/>
      <c r="D6" s="82"/>
      <c r="E6" s="82"/>
      <c r="F6" s="82"/>
      <c r="G6" s="83"/>
      <c r="H6" s="6"/>
      <c r="I6" s="6"/>
      <c r="J6" s="6"/>
      <c r="K6" s="6"/>
      <c r="L6" s="6"/>
      <c r="M6" s="6"/>
      <c r="N6" s="6"/>
      <c r="O6" s="6"/>
    </row>
    <row r="7" spans="1:15" ht="15" customHeight="1">
      <c r="A7" s="84" t="s">
        <v>148</v>
      </c>
      <c r="B7" s="85"/>
      <c r="C7" s="85"/>
      <c r="D7" s="85"/>
      <c r="E7" s="85"/>
      <c r="F7" s="85"/>
      <c r="G7" s="86"/>
      <c r="H7" s="6"/>
      <c r="I7" s="6"/>
      <c r="J7" s="6"/>
      <c r="K7" s="6"/>
      <c r="L7" s="6"/>
      <c r="M7" s="6"/>
      <c r="N7" s="6"/>
      <c r="O7" s="6"/>
    </row>
    <row r="8" spans="1:15" s="8" customFormat="1" ht="12.75">
      <c r="A8" s="61">
        <v>1</v>
      </c>
      <c r="B8" s="32" t="s">
        <v>10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1:15" ht="12.75">
      <c r="A9" s="6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ht="12.75">
      <c r="A10" s="62"/>
      <c r="B10" s="64" t="s">
        <v>11</v>
      </c>
      <c r="C10" s="5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59"/>
    </row>
    <row r="11" spans="1:15" ht="12.75">
      <c r="A11" s="62"/>
      <c r="B11" s="65"/>
      <c r="C11" s="5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36"/>
      <c r="O11" s="59"/>
    </row>
    <row r="12" spans="1:15" ht="12.75">
      <c r="A12" s="62"/>
      <c r="B12" s="64" t="s">
        <v>12</v>
      </c>
      <c r="C12" s="5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9"/>
    </row>
    <row r="13" spans="1:15" ht="12.75">
      <c r="A13" s="62"/>
      <c r="B13" s="65"/>
      <c r="C13" s="54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36"/>
      <c r="O13" s="59"/>
    </row>
    <row r="14" spans="1:15" ht="12.75">
      <c r="A14" s="62"/>
      <c r="B14" s="66" t="s">
        <v>13</v>
      </c>
      <c r="C14" s="58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59"/>
      <c r="O14" s="59"/>
    </row>
    <row r="15" spans="1:15" ht="12.75">
      <c r="A15" s="62"/>
      <c r="B15" s="65"/>
      <c r="C15" s="5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36"/>
      <c r="O15" s="59"/>
    </row>
    <row r="16" spans="1:15" ht="12.75">
      <c r="A16" s="62"/>
      <c r="B16" s="10" t="s">
        <v>130</v>
      </c>
      <c r="C16" s="53"/>
      <c r="D16" s="42"/>
      <c r="E16" s="42"/>
      <c r="F16" s="42"/>
      <c r="G16" s="42"/>
      <c r="H16" s="43"/>
      <c r="I16" s="53"/>
      <c r="J16" s="42"/>
      <c r="K16" s="42"/>
      <c r="L16" s="42"/>
      <c r="M16" s="42"/>
      <c r="N16" s="43"/>
      <c r="O16" s="59"/>
    </row>
    <row r="17" spans="1:15" ht="12.75">
      <c r="A17" s="62"/>
      <c r="B17" s="14" t="s">
        <v>1</v>
      </c>
      <c r="C17" s="58"/>
      <c r="D17" s="60"/>
      <c r="E17" s="60"/>
      <c r="F17" s="60"/>
      <c r="G17" s="60"/>
      <c r="H17" s="59"/>
      <c r="I17" s="58"/>
      <c r="J17" s="60"/>
      <c r="K17" s="60"/>
      <c r="L17" s="60"/>
      <c r="M17" s="60"/>
      <c r="N17" s="59"/>
      <c r="O17" s="59"/>
    </row>
    <row r="18" spans="1:15" ht="12.75">
      <c r="A18" s="62"/>
      <c r="B18" s="14" t="s">
        <v>14</v>
      </c>
      <c r="C18" s="58"/>
      <c r="D18" s="60"/>
      <c r="E18" s="60"/>
      <c r="F18" s="60"/>
      <c r="G18" s="60"/>
      <c r="H18" s="59"/>
      <c r="I18" s="58"/>
      <c r="J18" s="60"/>
      <c r="K18" s="60"/>
      <c r="L18" s="60"/>
      <c r="M18" s="60"/>
      <c r="N18" s="59"/>
      <c r="O18" s="59"/>
    </row>
    <row r="19" spans="1:15" ht="12.75">
      <c r="A19" s="62"/>
      <c r="B19" s="14" t="s">
        <v>15</v>
      </c>
      <c r="C19" s="58"/>
      <c r="D19" s="60"/>
      <c r="E19" s="60"/>
      <c r="F19" s="60"/>
      <c r="G19" s="60"/>
      <c r="H19" s="59"/>
      <c r="I19" s="58"/>
      <c r="J19" s="60"/>
      <c r="K19" s="60"/>
      <c r="L19" s="60"/>
      <c r="M19" s="60"/>
      <c r="N19" s="59"/>
      <c r="O19" s="59"/>
    </row>
    <row r="20" spans="1:15" ht="12.75">
      <c r="A20" s="62"/>
      <c r="B20" s="12"/>
      <c r="C20" s="54"/>
      <c r="D20" s="46"/>
      <c r="E20" s="46"/>
      <c r="F20" s="46"/>
      <c r="G20" s="46"/>
      <c r="H20" s="36"/>
      <c r="I20" s="54"/>
      <c r="J20" s="46"/>
      <c r="K20" s="46"/>
      <c r="L20" s="46"/>
      <c r="M20" s="46"/>
      <c r="N20" s="36"/>
      <c r="O20" s="59"/>
    </row>
    <row r="21" spans="1:15" ht="12.75">
      <c r="A21" s="6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36"/>
    </row>
    <row r="22" spans="1:15" ht="12.75">
      <c r="A22" s="61">
        <v>2</v>
      </c>
      <c r="B22" s="32" t="s">
        <v>18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</row>
    <row r="23" spans="1:15" s="8" customFormat="1" ht="12.75">
      <c r="A23" s="6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1:15" ht="12.75">
      <c r="A24" s="62"/>
      <c r="B24" s="16"/>
      <c r="C24" s="16"/>
      <c r="D24" s="16" t="s">
        <v>76</v>
      </c>
      <c r="E24" s="16"/>
      <c r="F24" s="16" t="s">
        <v>77</v>
      </c>
      <c r="G24" s="16"/>
      <c r="H24" s="16"/>
      <c r="I24" s="16"/>
      <c r="J24" s="16"/>
      <c r="K24" s="16"/>
      <c r="L24" s="16"/>
      <c r="M24" s="16"/>
      <c r="N24" s="16"/>
      <c r="O24" s="11"/>
    </row>
    <row r="25" spans="1:15" ht="12.75">
      <c r="A25" s="63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36"/>
    </row>
    <row r="26" spans="1:15" s="8" customFormat="1" ht="12.75">
      <c r="A26" s="7">
        <v>3</v>
      </c>
      <c r="B26" s="32" t="s">
        <v>17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</row>
    <row r="27" spans="1:15" ht="12.75">
      <c r="A27" s="1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1:15" ht="12.75">
      <c r="A28" s="15"/>
      <c r="B28" s="37" t="s">
        <v>121</v>
      </c>
      <c r="C28" s="16"/>
      <c r="D28" s="16" t="s">
        <v>89</v>
      </c>
      <c r="E28" s="16" t="s">
        <v>90</v>
      </c>
      <c r="F28" s="16"/>
      <c r="G28" s="16"/>
      <c r="H28" s="16" t="s">
        <v>95</v>
      </c>
      <c r="I28" s="16" t="s">
        <v>96</v>
      </c>
      <c r="J28" s="16"/>
      <c r="K28" s="16"/>
      <c r="L28" s="16" t="s">
        <v>107</v>
      </c>
      <c r="M28" s="16" t="s">
        <v>108</v>
      </c>
      <c r="N28" s="16"/>
      <c r="O28" s="11"/>
    </row>
    <row r="29" spans="1:15" ht="12.75">
      <c r="A29" s="15"/>
      <c r="B29" s="37"/>
      <c r="C29" s="16"/>
      <c r="D29" s="16" t="s">
        <v>85</v>
      </c>
      <c r="E29" s="16" t="s">
        <v>91</v>
      </c>
      <c r="F29" s="16"/>
      <c r="G29" s="16"/>
      <c r="H29" s="16" t="s">
        <v>97</v>
      </c>
      <c r="I29" s="16" t="s">
        <v>100</v>
      </c>
      <c r="J29" s="16"/>
      <c r="K29" s="16"/>
      <c r="L29" s="16" t="s">
        <v>109</v>
      </c>
      <c r="M29" s="16" t="s">
        <v>117</v>
      </c>
      <c r="N29" s="16"/>
      <c r="O29" s="11"/>
    </row>
    <row r="30" spans="1:15" ht="12.75">
      <c r="A30" s="15"/>
      <c r="B30" s="37"/>
      <c r="C30" s="16"/>
      <c r="D30" s="16" t="s">
        <v>86</v>
      </c>
      <c r="E30" s="16" t="s">
        <v>92</v>
      </c>
      <c r="F30" s="16"/>
      <c r="G30" s="16"/>
      <c r="H30" s="16" t="s">
        <v>98</v>
      </c>
      <c r="I30" s="16" t="s">
        <v>99</v>
      </c>
      <c r="J30" s="16"/>
      <c r="K30" s="16"/>
      <c r="L30" s="16" t="s">
        <v>110</v>
      </c>
      <c r="M30" s="16" t="s">
        <v>116</v>
      </c>
      <c r="N30" s="16"/>
      <c r="O30" s="11"/>
    </row>
    <row r="31" spans="1:15" ht="12.75">
      <c r="A31" s="15"/>
      <c r="B31" s="37"/>
      <c r="C31" s="16"/>
      <c r="D31" s="16" t="s">
        <v>112</v>
      </c>
      <c r="E31" s="16" t="s">
        <v>113</v>
      </c>
      <c r="F31" s="16"/>
      <c r="G31" s="16"/>
      <c r="H31" s="16" t="s">
        <v>101</v>
      </c>
      <c r="I31" s="16" t="s">
        <v>150</v>
      </c>
      <c r="J31" s="16"/>
      <c r="K31" s="16"/>
      <c r="L31" s="16" t="s">
        <v>111</v>
      </c>
      <c r="M31" s="16" t="s">
        <v>115</v>
      </c>
      <c r="N31" s="16"/>
      <c r="O31" s="11"/>
    </row>
    <row r="32" spans="1:15" ht="12.75">
      <c r="A32" s="15"/>
      <c r="B32" s="16"/>
      <c r="C32" s="16"/>
      <c r="D32" s="16" t="s">
        <v>87</v>
      </c>
      <c r="E32" s="16" t="s">
        <v>93</v>
      </c>
      <c r="F32" s="16"/>
      <c r="G32" s="16"/>
      <c r="H32" s="16" t="s">
        <v>103</v>
      </c>
      <c r="I32" s="16" t="s">
        <v>104</v>
      </c>
      <c r="J32" s="16"/>
      <c r="K32" s="16"/>
      <c r="L32" s="16" t="s">
        <v>114</v>
      </c>
      <c r="M32" s="16" t="s">
        <v>118</v>
      </c>
      <c r="N32" s="16"/>
      <c r="O32" s="11"/>
    </row>
    <row r="33" spans="1:15" ht="12.75">
      <c r="A33" s="15"/>
      <c r="B33" s="16" t="s">
        <v>83</v>
      </c>
      <c r="C33" s="16"/>
      <c r="D33" s="16" t="s">
        <v>88</v>
      </c>
      <c r="E33" s="16" t="s">
        <v>94</v>
      </c>
      <c r="F33" s="16"/>
      <c r="G33" s="16"/>
      <c r="H33" s="2" t="s">
        <v>151</v>
      </c>
      <c r="I33" s="2" t="s">
        <v>102</v>
      </c>
      <c r="J33" s="16"/>
      <c r="K33" s="16"/>
      <c r="L33" s="16"/>
      <c r="M33" s="16"/>
      <c r="N33" s="16"/>
      <c r="O33" s="11"/>
    </row>
    <row r="34" spans="1:15" ht="12.75">
      <c r="A34" s="15"/>
      <c r="B34" s="16" t="s">
        <v>84</v>
      </c>
      <c r="C34" s="16"/>
      <c r="D34" s="16" t="s">
        <v>119</v>
      </c>
      <c r="E34" s="16" t="s">
        <v>120</v>
      </c>
      <c r="F34" s="16"/>
      <c r="G34" s="16"/>
      <c r="H34" s="16" t="s">
        <v>105</v>
      </c>
      <c r="I34" s="16" t="s">
        <v>106</v>
      </c>
      <c r="J34" s="16"/>
      <c r="K34" s="16"/>
      <c r="L34" s="16"/>
      <c r="M34" s="16"/>
      <c r="N34" s="16"/>
      <c r="O34" s="11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3"/>
    </row>
    <row r="36" spans="1:15" s="8" customFormat="1" ht="12.75">
      <c r="A36" s="7">
        <v>4</v>
      </c>
      <c r="B36" s="32" t="s">
        <v>16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</row>
    <row r="37" spans="1:15" ht="12.75">
      <c r="A37" s="58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</row>
    <row r="38" spans="1:15" ht="12.75">
      <c r="A38" s="58"/>
      <c r="B38" s="10" t="s">
        <v>19</v>
      </c>
      <c r="C38" s="39"/>
      <c r="D38" s="40"/>
      <c r="E38" s="38"/>
      <c r="F38" s="38"/>
      <c r="G38" s="39"/>
      <c r="H38" s="40"/>
      <c r="I38" s="38"/>
      <c r="J38" s="38"/>
      <c r="K38" s="39"/>
      <c r="L38" s="40"/>
      <c r="M38" s="39"/>
      <c r="N38" s="40"/>
      <c r="O38" s="59"/>
    </row>
    <row r="39" spans="1:15" ht="12.75">
      <c r="A39" s="58"/>
      <c r="B39" s="12" t="s">
        <v>20</v>
      </c>
      <c r="C39" s="31"/>
      <c r="D39" s="45"/>
      <c r="E39" s="46"/>
      <c r="F39" s="46"/>
      <c r="G39" s="54"/>
      <c r="H39" s="36"/>
      <c r="I39" s="46"/>
      <c r="J39" s="46"/>
      <c r="K39" s="54"/>
      <c r="L39" s="36"/>
      <c r="M39" s="54"/>
      <c r="N39" s="36"/>
      <c r="O39" s="59"/>
    </row>
    <row r="40" spans="1:15" ht="12.75">
      <c r="A40" s="58"/>
      <c r="B40" s="10" t="s">
        <v>21</v>
      </c>
      <c r="C40" s="38"/>
      <c r="D40" s="38"/>
      <c r="E40" s="53"/>
      <c r="F40" s="43"/>
      <c r="G40" s="42"/>
      <c r="H40" s="42"/>
      <c r="I40" s="53"/>
      <c r="J40" s="43"/>
      <c r="K40" s="42"/>
      <c r="L40" s="42"/>
      <c r="M40" s="53"/>
      <c r="N40" s="43"/>
      <c r="O40" s="59"/>
    </row>
    <row r="41" spans="1:15" ht="12.75">
      <c r="A41" s="58"/>
      <c r="B41" s="12"/>
      <c r="C41" s="44"/>
      <c r="D41" s="44"/>
      <c r="E41" s="54"/>
      <c r="F41" s="36"/>
      <c r="G41" s="46"/>
      <c r="H41" s="46"/>
      <c r="I41" s="54"/>
      <c r="J41" s="36"/>
      <c r="K41" s="46"/>
      <c r="L41" s="46"/>
      <c r="M41" s="54"/>
      <c r="N41" s="36"/>
      <c r="O41" s="59"/>
    </row>
    <row r="42" spans="1:15" ht="12.75">
      <c r="A42" s="58"/>
      <c r="B42" s="10" t="s">
        <v>22</v>
      </c>
      <c r="C42" s="38"/>
      <c r="D42" s="38"/>
      <c r="E42" s="53"/>
      <c r="F42" s="43"/>
      <c r="G42" s="42"/>
      <c r="H42" s="42"/>
      <c r="I42" s="53"/>
      <c r="J42" s="43"/>
      <c r="K42" s="42"/>
      <c r="L42" s="42"/>
      <c r="M42" s="53"/>
      <c r="N42" s="43"/>
      <c r="O42" s="59"/>
    </row>
    <row r="43" spans="1:15" ht="12.75">
      <c r="A43" s="58"/>
      <c r="B43" s="17" t="str">
        <f>IF(Sheet2!$B$3=1,"Tons per year","Metric tons per year")</f>
        <v>Tons per year</v>
      </c>
      <c r="C43" s="41"/>
      <c r="D43" s="41"/>
      <c r="E43" s="58"/>
      <c r="F43" s="59"/>
      <c r="G43" s="60"/>
      <c r="H43" s="60"/>
      <c r="I43" s="58"/>
      <c r="J43" s="59"/>
      <c r="K43" s="60"/>
      <c r="L43" s="60"/>
      <c r="M43" s="58"/>
      <c r="N43" s="59"/>
      <c r="O43" s="59"/>
    </row>
    <row r="44" spans="1:15" ht="12.75">
      <c r="A44" s="58"/>
      <c r="B44" s="17" t="str">
        <f>IF(Sheet2!$B$3=1,"Tons per day","Metric tons per day")</f>
        <v>Tons per day</v>
      </c>
      <c r="C44" s="41"/>
      <c r="D44" s="41"/>
      <c r="E44" s="58"/>
      <c r="F44" s="59"/>
      <c r="G44" s="60"/>
      <c r="H44" s="60"/>
      <c r="I44" s="58"/>
      <c r="J44" s="59"/>
      <c r="K44" s="60"/>
      <c r="L44" s="60"/>
      <c r="M44" s="58"/>
      <c r="N44" s="59"/>
      <c r="O44" s="59"/>
    </row>
    <row r="45" spans="1:15" ht="12.75">
      <c r="A45" s="58"/>
      <c r="B45" s="17" t="s">
        <v>79</v>
      </c>
      <c r="C45" s="41"/>
      <c r="D45" s="41"/>
      <c r="E45" s="58"/>
      <c r="F45" s="59"/>
      <c r="G45" s="60"/>
      <c r="H45" s="60"/>
      <c r="I45" s="58"/>
      <c r="J45" s="59"/>
      <c r="K45" s="60"/>
      <c r="L45" s="60"/>
      <c r="M45" s="58"/>
      <c r="N45" s="59"/>
      <c r="O45" s="59"/>
    </row>
    <row r="46" spans="1:15" ht="12.75">
      <c r="A46" s="58"/>
      <c r="B46" s="18"/>
      <c r="C46" s="41"/>
      <c r="D46" s="41"/>
      <c r="E46" s="58"/>
      <c r="F46" s="59"/>
      <c r="G46" s="60"/>
      <c r="H46" s="60"/>
      <c r="I46" s="58"/>
      <c r="J46" s="59"/>
      <c r="K46" s="60"/>
      <c r="L46" s="60"/>
      <c r="M46" s="58"/>
      <c r="N46" s="59"/>
      <c r="O46" s="59"/>
    </row>
    <row r="47" spans="1:15" ht="12.75">
      <c r="A47" s="58"/>
      <c r="B47" s="18"/>
      <c r="C47" s="41"/>
      <c r="D47" s="41"/>
      <c r="E47" s="58"/>
      <c r="F47" s="59"/>
      <c r="G47" s="60"/>
      <c r="H47" s="60"/>
      <c r="I47" s="58"/>
      <c r="J47" s="59"/>
      <c r="K47" s="60"/>
      <c r="L47" s="60"/>
      <c r="M47" s="58"/>
      <c r="N47" s="59"/>
      <c r="O47" s="59"/>
    </row>
    <row r="48" spans="1:15" ht="12.75">
      <c r="A48" s="58"/>
      <c r="B48" s="12"/>
      <c r="C48" s="44"/>
      <c r="D48" s="44"/>
      <c r="E48" s="54"/>
      <c r="F48" s="36"/>
      <c r="G48" s="46"/>
      <c r="H48" s="46"/>
      <c r="I48" s="54"/>
      <c r="J48" s="36"/>
      <c r="K48" s="46"/>
      <c r="L48" s="46"/>
      <c r="M48" s="54"/>
      <c r="N48" s="36"/>
      <c r="O48" s="59"/>
    </row>
    <row r="49" spans="1:15" ht="12.75">
      <c r="A49" s="58"/>
      <c r="B49" s="10" t="s">
        <v>64</v>
      </c>
      <c r="C49" s="38"/>
      <c r="D49" s="38"/>
      <c r="E49" s="53"/>
      <c r="F49" s="43"/>
      <c r="G49" s="42"/>
      <c r="H49" s="42"/>
      <c r="I49" s="53"/>
      <c r="J49" s="43"/>
      <c r="K49" s="42"/>
      <c r="L49" s="42"/>
      <c r="M49" s="53"/>
      <c r="N49" s="43"/>
      <c r="O49" s="59"/>
    </row>
    <row r="50" spans="1:15" ht="12.75">
      <c r="A50" s="58"/>
      <c r="B50" s="12"/>
      <c r="C50" s="44"/>
      <c r="D50" s="44"/>
      <c r="E50" s="54"/>
      <c r="F50" s="36"/>
      <c r="G50" s="46"/>
      <c r="H50" s="46"/>
      <c r="I50" s="54"/>
      <c r="J50" s="36"/>
      <c r="K50" s="46"/>
      <c r="L50" s="46"/>
      <c r="M50" s="54"/>
      <c r="N50" s="36"/>
      <c r="O50" s="59"/>
    </row>
    <row r="51" spans="1:15" ht="12.75">
      <c r="A51" s="58"/>
      <c r="B51" s="10" t="s">
        <v>63</v>
      </c>
      <c r="C51" s="38"/>
      <c r="D51" s="38"/>
      <c r="E51" s="53"/>
      <c r="F51" s="43"/>
      <c r="G51" s="42"/>
      <c r="H51" s="42"/>
      <c r="I51" s="53"/>
      <c r="J51" s="43"/>
      <c r="K51" s="42"/>
      <c r="L51" s="42"/>
      <c r="M51" s="53"/>
      <c r="N51" s="43"/>
      <c r="O51" s="59"/>
    </row>
    <row r="52" spans="1:15" ht="12.75">
      <c r="A52" s="58"/>
      <c r="B52" s="12"/>
      <c r="C52" s="44"/>
      <c r="D52" s="44"/>
      <c r="E52" s="54"/>
      <c r="F52" s="36"/>
      <c r="G52" s="46"/>
      <c r="H52" s="46"/>
      <c r="I52" s="54"/>
      <c r="J52" s="36"/>
      <c r="K52" s="46"/>
      <c r="L52" s="46"/>
      <c r="M52" s="54"/>
      <c r="N52" s="36"/>
      <c r="O52" s="59"/>
    </row>
    <row r="53" spans="1:15" ht="12.75">
      <c r="A53" s="58"/>
      <c r="B53" s="14" t="s">
        <v>23</v>
      </c>
      <c r="C53" s="41"/>
      <c r="D53" s="41"/>
      <c r="E53" s="58"/>
      <c r="F53" s="59"/>
      <c r="G53" s="60"/>
      <c r="H53" s="60"/>
      <c r="I53" s="58"/>
      <c r="J53" s="59"/>
      <c r="K53" s="60"/>
      <c r="L53" s="60"/>
      <c r="M53" s="58"/>
      <c r="N53" s="59"/>
      <c r="O53" s="59"/>
    </row>
    <row r="54" spans="1:15" ht="12.75">
      <c r="A54" s="58"/>
      <c r="B54" s="14"/>
      <c r="C54" s="41"/>
      <c r="D54" s="41"/>
      <c r="E54" s="58"/>
      <c r="F54" s="59"/>
      <c r="G54" s="60"/>
      <c r="H54" s="60"/>
      <c r="I54" s="58"/>
      <c r="J54" s="59"/>
      <c r="K54" s="60"/>
      <c r="L54" s="60"/>
      <c r="M54" s="58"/>
      <c r="N54" s="59"/>
      <c r="O54" s="59"/>
    </row>
    <row r="55" spans="1:15" ht="12.75">
      <c r="A55" s="58"/>
      <c r="B55" s="14"/>
      <c r="C55" s="41"/>
      <c r="D55" s="41"/>
      <c r="E55" s="58"/>
      <c r="F55" s="59"/>
      <c r="G55" s="60"/>
      <c r="H55" s="60"/>
      <c r="I55" s="58"/>
      <c r="J55" s="59"/>
      <c r="K55" s="60"/>
      <c r="L55" s="60"/>
      <c r="M55" s="58"/>
      <c r="N55" s="59"/>
      <c r="O55" s="59"/>
    </row>
    <row r="56" spans="1:15" ht="12.75">
      <c r="A56" s="58"/>
      <c r="B56" s="12"/>
      <c r="C56" s="44"/>
      <c r="D56" s="44"/>
      <c r="E56" s="54"/>
      <c r="F56" s="36"/>
      <c r="G56" s="46"/>
      <c r="H56" s="46"/>
      <c r="I56" s="54"/>
      <c r="J56" s="36"/>
      <c r="K56" s="46"/>
      <c r="L56" s="46"/>
      <c r="M56" s="54"/>
      <c r="N56" s="36"/>
      <c r="O56" s="59"/>
    </row>
    <row r="57" spans="1:15" ht="12.75">
      <c r="A57" s="54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36"/>
    </row>
    <row r="58" spans="1:15" s="8" customFormat="1" ht="12.75">
      <c r="A58" s="7">
        <v>5</v>
      </c>
      <c r="B58" s="32" t="s">
        <v>122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/>
    </row>
    <row r="59" spans="1:15" ht="12.75">
      <c r="A59" s="58"/>
      <c r="B59" s="69" t="s">
        <v>131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/>
    </row>
    <row r="60" spans="1:15" ht="12.75">
      <c r="A60" s="58"/>
      <c r="B60" s="1" t="s">
        <v>126</v>
      </c>
      <c r="C60" s="39"/>
      <c r="D60" s="38"/>
      <c r="E60" s="40"/>
      <c r="F60" s="38"/>
      <c r="G60" s="38"/>
      <c r="H60" s="38"/>
      <c r="I60" s="39"/>
      <c r="J60" s="38"/>
      <c r="K60" s="40"/>
      <c r="L60" s="38"/>
      <c r="M60" s="38"/>
      <c r="N60" s="40"/>
      <c r="O60" s="59"/>
    </row>
    <row r="61" spans="1:15" ht="12.75">
      <c r="A61" s="58"/>
      <c r="B61" s="3" t="s">
        <v>127</v>
      </c>
      <c r="C61" s="31"/>
      <c r="D61" s="44"/>
      <c r="E61" s="45"/>
      <c r="F61" s="44"/>
      <c r="G61" s="44"/>
      <c r="H61" s="44"/>
      <c r="I61" s="31"/>
      <c r="J61" s="44"/>
      <c r="K61" s="45"/>
      <c r="L61" s="44"/>
      <c r="M61" s="44"/>
      <c r="N61" s="45"/>
      <c r="O61" s="59"/>
    </row>
    <row r="62" spans="1:15" ht="12.75">
      <c r="A62" s="58"/>
      <c r="B62" s="1" t="s">
        <v>128</v>
      </c>
      <c r="C62" s="39"/>
      <c r="D62" s="38"/>
      <c r="E62" s="40"/>
      <c r="F62" s="38"/>
      <c r="G62" s="38"/>
      <c r="H62" s="38"/>
      <c r="I62" s="39"/>
      <c r="J62" s="38"/>
      <c r="K62" s="40"/>
      <c r="L62" s="38"/>
      <c r="M62" s="38"/>
      <c r="N62" s="40"/>
      <c r="O62" s="59"/>
    </row>
    <row r="63" spans="1:15" ht="12.75">
      <c r="A63" s="58"/>
      <c r="B63" s="3"/>
      <c r="C63" s="31"/>
      <c r="D63" s="44"/>
      <c r="E63" s="45"/>
      <c r="F63" s="44"/>
      <c r="G63" s="44"/>
      <c r="H63" s="44"/>
      <c r="I63" s="31"/>
      <c r="J63" s="44"/>
      <c r="K63" s="45"/>
      <c r="L63" s="44"/>
      <c r="M63" s="44"/>
      <c r="N63" s="45"/>
      <c r="O63" s="59"/>
    </row>
    <row r="64" spans="1:15" ht="12.75">
      <c r="A64" s="58"/>
      <c r="B64" s="15" t="s">
        <v>125</v>
      </c>
      <c r="C64" s="67"/>
      <c r="D64" s="41"/>
      <c r="E64" s="68"/>
      <c r="F64" s="41"/>
      <c r="G64" s="41"/>
      <c r="H64" s="41"/>
      <c r="I64" s="67"/>
      <c r="J64" s="41"/>
      <c r="K64" s="68"/>
      <c r="L64" s="41"/>
      <c r="M64" s="41"/>
      <c r="N64" s="68"/>
      <c r="O64" s="59"/>
    </row>
    <row r="65" spans="1:15" ht="12.75">
      <c r="A65" s="58"/>
      <c r="B65" s="19" t="str">
        <f>IF(Sheet2!$B$3=1,"Tons per year","Metric tons per year")</f>
        <v>Tons per year</v>
      </c>
      <c r="C65" s="67"/>
      <c r="D65" s="41"/>
      <c r="E65" s="68"/>
      <c r="F65" s="41"/>
      <c r="G65" s="41"/>
      <c r="H65" s="41"/>
      <c r="I65" s="67"/>
      <c r="J65" s="41"/>
      <c r="K65" s="68"/>
      <c r="L65" s="41"/>
      <c r="M65" s="41"/>
      <c r="N65" s="68"/>
      <c r="O65" s="59"/>
    </row>
    <row r="66" spans="1:15" ht="12.75">
      <c r="A66" s="58"/>
      <c r="B66" s="19" t="str">
        <f>IF(Sheet2!$B$3=1,"Tons per day","Metric tons per day")</f>
        <v>Tons per day</v>
      </c>
      <c r="C66" s="67"/>
      <c r="D66" s="41"/>
      <c r="E66" s="68"/>
      <c r="F66" s="41"/>
      <c r="G66" s="41"/>
      <c r="H66" s="41"/>
      <c r="I66" s="67"/>
      <c r="J66" s="41"/>
      <c r="K66" s="68"/>
      <c r="L66" s="41"/>
      <c r="M66" s="41"/>
      <c r="N66" s="68"/>
      <c r="O66" s="59"/>
    </row>
    <row r="67" spans="1:15" ht="12.75">
      <c r="A67" s="58"/>
      <c r="B67" s="19" t="s">
        <v>79</v>
      </c>
      <c r="C67" s="67"/>
      <c r="D67" s="41"/>
      <c r="E67" s="68"/>
      <c r="F67" s="41"/>
      <c r="G67" s="41"/>
      <c r="H67" s="41"/>
      <c r="I67" s="67"/>
      <c r="J67" s="41"/>
      <c r="K67" s="68"/>
      <c r="L67" s="41"/>
      <c r="M67" s="41"/>
      <c r="N67" s="68"/>
      <c r="O67" s="59"/>
    </row>
    <row r="68" spans="1:15" ht="12.75">
      <c r="A68" s="58"/>
      <c r="B68" s="20"/>
      <c r="C68" s="67"/>
      <c r="D68" s="41"/>
      <c r="E68" s="68"/>
      <c r="F68" s="41"/>
      <c r="G68" s="41"/>
      <c r="H68" s="41"/>
      <c r="I68" s="67"/>
      <c r="J68" s="41"/>
      <c r="K68" s="68"/>
      <c r="L68" s="41"/>
      <c r="M68" s="41"/>
      <c r="N68" s="68"/>
      <c r="O68" s="59"/>
    </row>
    <row r="69" spans="1:15" ht="12.75">
      <c r="A69" s="58"/>
      <c r="B69" s="20"/>
      <c r="C69" s="67"/>
      <c r="D69" s="41"/>
      <c r="E69" s="68"/>
      <c r="F69" s="41"/>
      <c r="G69" s="41"/>
      <c r="H69" s="41"/>
      <c r="I69" s="67"/>
      <c r="J69" s="41"/>
      <c r="K69" s="68"/>
      <c r="L69" s="41"/>
      <c r="M69" s="41"/>
      <c r="N69" s="68"/>
      <c r="O69" s="59"/>
    </row>
    <row r="70" spans="1:15" ht="12.75">
      <c r="A70" s="58"/>
      <c r="B70" s="15"/>
      <c r="C70" s="67"/>
      <c r="D70" s="41"/>
      <c r="E70" s="68"/>
      <c r="F70" s="41"/>
      <c r="G70" s="41"/>
      <c r="H70" s="41"/>
      <c r="I70" s="67"/>
      <c r="J70" s="41"/>
      <c r="K70" s="68"/>
      <c r="L70" s="41"/>
      <c r="M70" s="41"/>
      <c r="N70" s="68"/>
      <c r="O70" s="59"/>
    </row>
    <row r="71" spans="1:15" ht="12.75">
      <c r="A71" s="58"/>
      <c r="B71" s="1" t="str">
        <f>"Feedstock price ("&amp;IF(Sheet2!$B$3=1,"$/lb","$/kg")&amp;")"</f>
        <v>Feedstock price ($/lb)</v>
      </c>
      <c r="C71" s="39"/>
      <c r="D71" s="38"/>
      <c r="E71" s="40"/>
      <c r="F71" s="38"/>
      <c r="G71" s="38"/>
      <c r="H71" s="38"/>
      <c r="I71" s="39"/>
      <c r="J71" s="38"/>
      <c r="K71" s="40"/>
      <c r="L71" s="38"/>
      <c r="M71" s="38"/>
      <c r="N71" s="40"/>
      <c r="O71" s="59"/>
    </row>
    <row r="72" spans="1:15" ht="12.75">
      <c r="A72" s="58"/>
      <c r="B72" s="19" t="s">
        <v>129</v>
      </c>
      <c r="C72" s="67"/>
      <c r="D72" s="41"/>
      <c r="E72" s="68"/>
      <c r="F72" s="41"/>
      <c r="G72" s="41"/>
      <c r="H72" s="41"/>
      <c r="I72" s="67"/>
      <c r="J72" s="41"/>
      <c r="K72" s="68"/>
      <c r="L72" s="41"/>
      <c r="M72" s="41"/>
      <c r="N72" s="68"/>
      <c r="O72" s="59"/>
    </row>
    <row r="73" spans="1:15" ht="12.75">
      <c r="A73" s="58"/>
      <c r="B73" s="3"/>
      <c r="C73" s="31"/>
      <c r="D73" s="44"/>
      <c r="E73" s="45"/>
      <c r="F73" s="44"/>
      <c r="G73" s="44"/>
      <c r="H73" s="44"/>
      <c r="I73" s="31"/>
      <c r="J73" s="44"/>
      <c r="K73" s="45"/>
      <c r="L73" s="44"/>
      <c r="M73" s="44"/>
      <c r="N73" s="45"/>
      <c r="O73" s="59"/>
    </row>
    <row r="74" spans="1:15" ht="12.75">
      <c r="A74" s="58"/>
      <c r="B74" s="1" t="s">
        <v>123</v>
      </c>
      <c r="C74" s="71" t="s">
        <v>132</v>
      </c>
      <c r="D74" s="72"/>
      <c r="E74" s="21" t="s">
        <v>133</v>
      </c>
      <c r="F74" s="72" t="s">
        <v>132</v>
      </c>
      <c r="G74" s="72"/>
      <c r="H74" s="21" t="s">
        <v>133</v>
      </c>
      <c r="I74" s="71" t="s">
        <v>132</v>
      </c>
      <c r="J74" s="72"/>
      <c r="K74" s="21" t="s">
        <v>133</v>
      </c>
      <c r="L74" s="72" t="s">
        <v>132</v>
      </c>
      <c r="M74" s="72"/>
      <c r="N74" s="21" t="s">
        <v>133</v>
      </c>
      <c r="O74" s="59"/>
    </row>
    <row r="75" spans="1:15" ht="12.75">
      <c r="A75" s="58"/>
      <c r="B75" s="15"/>
      <c r="C75" s="67"/>
      <c r="D75" s="41"/>
      <c r="E75" s="22"/>
      <c r="F75" s="41"/>
      <c r="G75" s="41"/>
      <c r="H75" s="22"/>
      <c r="I75" s="67"/>
      <c r="J75" s="41"/>
      <c r="K75" s="22"/>
      <c r="L75" s="41"/>
      <c r="M75" s="41"/>
      <c r="N75" s="22"/>
      <c r="O75" s="59"/>
    </row>
    <row r="76" spans="1:15" ht="12.75">
      <c r="A76" s="58"/>
      <c r="B76" s="15"/>
      <c r="C76" s="67"/>
      <c r="D76" s="41"/>
      <c r="E76" s="22"/>
      <c r="F76" s="41"/>
      <c r="G76" s="41"/>
      <c r="H76" s="22"/>
      <c r="I76" s="67"/>
      <c r="J76" s="41"/>
      <c r="K76" s="22"/>
      <c r="L76" s="41"/>
      <c r="M76" s="41"/>
      <c r="N76" s="22"/>
      <c r="O76" s="59"/>
    </row>
    <row r="77" spans="1:15" ht="12.75">
      <c r="A77" s="58"/>
      <c r="B77" s="15"/>
      <c r="C77" s="67"/>
      <c r="D77" s="41"/>
      <c r="E77" s="22"/>
      <c r="F77" s="41"/>
      <c r="G77" s="41"/>
      <c r="H77" s="22"/>
      <c r="I77" s="67"/>
      <c r="J77" s="41"/>
      <c r="K77" s="22"/>
      <c r="L77" s="41"/>
      <c r="M77" s="41"/>
      <c r="N77" s="22"/>
      <c r="O77" s="59"/>
    </row>
    <row r="78" spans="1:15" ht="12.75">
      <c r="A78" s="58"/>
      <c r="B78" s="15"/>
      <c r="C78" s="67"/>
      <c r="D78" s="41"/>
      <c r="E78" s="22"/>
      <c r="F78" s="41"/>
      <c r="G78" s="41"/>
      <c r="H78" s="22"/>
      <c r="I78" s="67"/>
      <c r="J78" s="41"/>
      <c r="K78" s="22"/>
      <c r="L78" s="41"/>
      <c r="M78" s="41"/>
      <c r="N78" s="22"/>
      <c r="O78" s="59"/>
    </row>
    <row r="79" spans="1:15" ht="12.75">
      <c r="A79" s="58"/>
      <c r="B79" s="15"/>
      <c r="C79" s="67"/>
      <c r="D79" s="41"/>
      <c r="E79" s="22"/>
      <c r="F79" s="41"/>
      <c r="G79" s="41"/>
      <c r="H79" s="22"/>
      <c r="I79" s="67"/>
      <c r="J79" s="41"/>
      <c r="K79" s="22"/>
      <c r="L79" s="41"/>
      <c r="M79" s="41"/>
      <c r="N79" s="22"/>
      <c r="O79" s="59"/>
    </row>
    <row r="80" spans="1:15" ht="12.75">
      <c r="A80" s="58"/>
      <c r="B80" s="15"/>
      <c r="C80" s="67"/>
      <c r="D80" s="41"/>
      <c r="E80" s="22"/>
      <c r="F80" s="41"/>
      <c r="G80" s="41"/>
      <c r="H80" s="22"/>
      <c r="I80" s="67"/>
      <c r="J80" s="41"/>
      <c r="K80" s="22"/>
      <c r="L80" s="41"/>
      <c r="M80" s="41"/>
      <c r="N80" s="22"/>
      <c r="O80" s="59"/>
    </row>
    <row r="81" spans="1:15" ht="12.75">
      <c r="A81" s="58"/>
      <c r="B81" s="3"/>
      <c r="C81" s="31"/>
      <c r="D81" s="44"/>
      <c r="E81" s="23"/>
      <c r="F81" s="44"/>
      <c r="G81" s="44"/>
      <c r="H81" s="23"/>
      <c r="I81" s="31"/>
      <c r="J81" s="44"/>
      <c r="K81" s="23"/>
      <c r="L81" s="44"/>
      <c r="M81" s="44"/>
      <c r="N81" s="23"/>
      <c r="O81" s="59"/>
    </row>
    <row r="82" spans="1:15" ht="12.75">
      <c r="A82" s="58"/>
      <c r="B82" s="15" t="s">
        <v>124</v>
      </c>
      <c r="C82" s="76"/>
      <c r="D82" s="77"/>
      <c r="E82" s="78"/>
      <c r="F82" s="77"/>
      <c r="G82" s="77"/>
      <c r="H82" s="77"/>
      <c r="I82" s="76"/>
      <c r="J82" s="77"/>
      <c r="K82" s="78"/>
      <c r="L82" s="77"/>
      <c r="M82" s="77"/>
      <c r="N82" s="78"/>
      <c r="O82" s="59"/>
    </row>
    <row r="83" spans="1:15" ht="12.75">
      <c r="A83" s="58"/>
      <c r="B83" s="15"/>
      <c r="C83" s="76"/>
      <c r="D83" s="77"/>
      <c r="E83" s="78"/>
      <c r="F83" s="77"/>
      <c r="G83" s="77"/>
      <c r="H83" s="77"/>
      <c r="I83" s="76"/>
      <c r="J83" s="77"/>
      <c r="K83" s="78"/>
      <c r="L83" s="77"/>
      <c r="M83" s="77"/>
      <c r="N83" s="78"/>
      <c r="O83" s="59"/>
    </row>
    <row r="84" spans="1:15" ht="12.75">
      <c r="A84" s="58"/>
      <c r="B84" s="15"/>
      <c r="C84" s="76"/>
      <c r="D84" s="77"/>
      <c r="E84" s="78"/>
      <c r="F84" s="77"/>
      <c r="G84" s="77"/>
      <c r="H84" s="77"/>
      <c r="I84" s="76"/>
      <c r="J84" s="77"/>
      <c r="K84" s="78"/>
      <c r="L84" s="77"/>
      <c r="M84" s="77"/>
      <c r="N84" s="78"/>
      <c r="O84" s="59"/>
    </row>
    <row r="85" spans="1:15" ht="12.75">
      <c r="A85" s="58"/>
      <c r="B85" s="15"/>
      <c r="C85" s="76"/>
      <c r="D85" s="77"/>
      <c r="E85" s="78"/>
      <c r="F85" s="77"/>
      <c r="G85" s="77"/>
      <c r="H85" s="77"/>
      <c r="I85" s="76"/>
      <c r="J85" s="77"/>
      <c r="K85" s="78"/>
      <c r="L85" s="77"/>
      <c r="M85" s="77"/>
      <c r="N85" s="78"/>
      <c r="O85" s="59"/>
    </row>
    <row r="86" spans="1:15" ht="12.75">
      <c r="A86" s="58"/>
      <c r="B86" s="3"/>
      <c r="C86" s="73"/>
      <c r="D86" s="74"/>
      <c r="E86" s="75"/>
      <c r="F86" s="74"/>
      <c r="G86" s="74"/>
      <c r="H86" s="74"/>
      <c r="I86" s="73"/>
      <c r="J86" s="74"/>
      <c r="K86" s="75"/>
      <c r="L86" s="74"/>
      <c r="M86" s="74"/>
      <c r="N86" s="75"/>
      <c r="O86" s="59"/>
    </row>
    <row r="87" spans="1:15" ht="12.75">
      <c r="A87" s="54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36"/>
    </row>
    <row r="88" spans="1:15" s="8" customFormat="1" ht="12.75">
      <c r="A88" s="61">
        <v>6</v>
      </c>
      <c r="B88" s="32" t="s">
        <v>48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3"/>
    </row>
    <row r="89" spans="1:15" ht="12.75">
      <c r="A89" s="6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5"/>
    </row>
    <row r="90" spans="1:15" ht="12.75">
      <c r="A90" s="62"/>
      <c r="B90" s="53" t="str">
        <f>"Low ambient temperature ("&amp;IF(Sheet2!$B$3=1,"F","C")&amp;")"</f>
        <v>Low ambient temperature (F)</v>
      </c>
      <c r="C90" s="43"/>
      <c r="D90" s="39"/>
      <c r="E90" s="38"/>
      <c r="F90" s="38"/>
      <c r="G90" s="38"/>
      <c r="H90" s="40"/>
      <c r="I90" s="60"/>
      <c r="J90" s="60"/>
      <c r="K90" s="60"/>
      <c r="L90" s="60"/>
      <c r="M90" s="60"/>
      <c r="N90" s="60"/>
      <c r="O90" s="59"/>
    </row>
    <row r="91" spans="1:15" ht="12.75">
      <c r="A91" s="62"/>
      <c r="B91" s="58" t="str">
        <f>"High ambient temperature ("&amp;IF(Sheet2!$B$3=1,"F","C")&amp;")"</f>
        <v>High ambient temperature (F)</v>
      </c>
      <c r="C91" s="59"/>
      <c r="D91" s="67"/>
      <c r="E91" s="41"/>
      <c r="F91" s="41"/>
      <c r="G91" s="41"/>
      <c r="H91" s="68"/>
      <c r="I91" s="60"/>
      <c r="J91" s="60"/>
      <c r="K91" s="60"/>
      <c r="L91" s="60"/>
      <c r="M91" s="60"/>
      <c r="N91" s="60"/>
      <c r="O91" s="59"/>
    </row>
    <row r="92" spans="1:15" ht="12.75">
      <c r="A92" s="62"/>
      <c r="B92" s="58" t="s">
        <v>80</v>
      </c>
      <c r="C92" s="59"/>
      <c r="D92" s="67"/>
      <c r="E92" s="41"/>
      <c r="F92" s="41"/>
      <c r="G92" s="41"/>
      <c r="H92" s="68"/>
      <c r="I92" s="60"/>
      <c r="J92" s="60"/>
      <c r="K92" s="60"/>
      <c r="L92" s="60"/>
      <c r="M92" s="60"/>
      <c r="N92" s="60"/>
      <c r="O92" s="59"/>
    </row>
    <row r="93" spans="1:15" ht="12.75">
      <c r="A93" s="62"/>
      <c r="B93" s="58" t="str">
        <f>"Site elevation ("&amp;IF(Sheet2!$B$3=1,"ft","m")&amp;")"</f>
        <v>Site elevation (ft)</v>
      </c>
      <c r="C93" s="59"/>
      <c r="D93" s="67"/>
      <c r="E93" s="41"/>
      <c r="F93" s="41"/>
      <c r="G93" s="41"/>
      <c r="H93" s="68"/>
      <c r="I93" s="60"/>
      <c r="J93" s="60"/>
      <c r="K93" s="60"/>
      <c r="L93" s="60"/>
      <c r="M93" s="60"/>
      <c r="N93" s="60"/>
      <c r="O93" s="59"/>
    </row>
    <row r="94" spans="1:15" ht="12.75">
      <c r="A94" s="62"/>
      <c r="B94" s="54" t="str">
        <f>"Maximum wind loading ("&amp;IF(Sheet2!$B$3=1,"mph","km/h")&amp;")"</f>
        <v>Maximum wind loading (mph)</v>
      </c>
      <c r="C94" s="36"/>
      <c r="D94" s="31"/>
      <c r="E94" s="44"/>
      <c r="F94" s="44"/>
      <c r="G94" s="44"/>
      <c r="H94" s="45"/>
      <c r="I94" s="60"/>
      <c r="J94" s="60"/>
      <c r="K94" s="60"/>
      <c r="L94" s="60"/>
      <c r="M94" s="60"/>
      <c r="N94" s="60"/>
      <c r="O94" s="59"/>
    </row>
    <row r="95" spans="1:15" ht="12.75">
      <c r="A95" s="62"/>
      <c r="B95" s="58" t="s">
        <v>49</v>
      </c>
      <c r="C95" s="60"/>
      <c r="D95" s="60"/>
      <c r="E95" s="60"/>
      <c r="F95" s="60"/>
      <c r="G95" s="60"/>
      <c r="H95" s="59"/>
      <c r="I95" s="60"/>
      <c r="J95" s="60"/>
      <c r="K95" s="60"/>
      <c r="L95" s="60"/>
      <c r="M95" s="60"/>
      <c r="N95" s="60"/>
      <c r="O95" s="59"/>
    </row>
    <row r="96" spans="1:15" ht="12.75">
      <c r="A96" s="62"/>
      <c r="B96" s="58"/>
      <c r="C96" s="60"/>
      <c r="D96" s="60"/>
      <c r="E96" s="60"/>
      <c r="F96" s="60"/>
      <c r="G96" s="60"/>
      <c r="H96" s="59"/>
      <c r="I96" s="60"/>
      <c r="J96" s="60"/>
      <c r="K96" s="60"/>
      <c r="L96" s="60"/>
      <c r="M96" s="60"/>
      <c r="N96" s="60"/>
      <c r="O96" s="59"/>
    </row>
    <row r="97" spans="1:15" ht="12.75">
      <c r="A97" s="62"/>
      <c r="B97" s="54"/>
      <c r="C97" s="46"/>
      <c r="D97" s="46"/>
      <c r="E97" s="46"/>
      <c r="F97" s="46"/>
      <c r="G97" s="46"/>
      <c r="H97" s="36"/>
      <c r="I97" s="60"/>
      <c r="J97" s="60"/>
      <c r="K97" s="60"/>
      <c r="L97" s="60"/>
      <c r="M97" s="60"/>
      <c r="N97" s="60"/>
      <c r="O97" s="59"/>
    </row>
    <row r="98" spans="1:15" ht="12.75">
      <c r="A98" s="63"/>
      <c r="B98" s="70"/>
      <c r="C98" s="70"/>
      <c r="D98" s="70"/>
      <c r="E98" s="70"/>
      <c r="F98" s="70"/>
      <c r="G98" s="70"/>
      <c r="H98" s="70"/>
      <c r="I98" s="46"/>
      <c r="J98" s="46"/>
      <c r="K98" s="46"/>
      <c r="L98" s="46"/>
      <c r="M98" s="46"/>
      <c r="N98" s="46"/>
      <c r="O98" s="36"/>
    </row>
    <row r="99" spans="1:15" ht="15.75" customHeight="1">
      <c r="A99" s="47" t="s">
        <v>0</v>
      </c>
      <c r="B99" s="48"/>
      <c r="C99" s="48"/>
      <c r="D99" s="48"/>
      <c r="E99" s="48"/>
      <c r="F99" s="48"/>
      <c r="G99" s="49"/>
      <c r="H99" s="53" t="s">
        <v>7</v>
      </c>
      <c r="I99" s="42"/>
      <c r="J99" s="42"/>
      <c r="K99" s="42"/>
      <c r="L99" s="42"/>
      <c r="M99" s="42"/>
      <c r="N99" s="42"/>
      <c r="O99" s="43"/>
    </row>
    <row r="100" spans="1:15" ht="15.75" customHeight="1">
      <c r="A100" s="50"/>
      <c r="B100" s="51"/>
      <c r="C100" s="51"/>
      <c r="D100" s="51"/>
      <c r="E100" s="51"/>
      <c r="F100" s="51"/>
      <c r="G100" s="52"/>
      <c r="H100" s="54" t="s">
        <v>8</v>
      </c>
      <c r="I100" s="46"/>
      <c r="J100" s="46"/>
      <c r="K100" s="46"/>
      <c r="L100" s="46"/>
      <c r="M100" s="4" t="s">
        <v>9</v>
      </c>
      <c r="N100" s="44">
        <v>2</v>
      </c>
      <c r="O100" s="45"/>
    </row>
    <row r="101" spans="1:15" ht="12.75">
      <c r="A101" s="55" t="s">
        <v>1</v>
      </c>
      <c r="B101" s="56"/>
      <c r="C101" s="56"/>
      <c r="D101" s="56"/>
      <c r="E101" s="56"/>
      <c r="F101" s="56"/>
      <c r="G101" s="57"/>
      <c r="H101" s="5" t="s">
        <v>3</v>
      </c>
      <c r="I101" s="5" t="s">
        <v>4</v>
      </c>
      <c r="J101" s="5" t="s">
        <v>5</v>
      </c>
      <c r="K101" s="5" t="s">
        <v>6</v>
      </c>
      <c r="L101" s="5" t="s">
        <v>3</v>
      </c>
      <c r="M101" s="5" t="s">
        <v>4</v>
      </c>
      <c r="N101" s="5" t="s">
        <v>5</v>
      </c>
      <c r="O101" s="5" t="s">
        <v>6</v>
      </c>
    </row>
    <row r="102" spans="1:15" ht="15" customHeight="1">
      <c r="A102" s="81" t="s">
        <v>2</v>
      </c>
      <c r="B102" s="82"/>
      <c r="C102" s="82"/>
      <c r="D102" s="82"/>
      <c r="E102" s="82"/>
      <c r="F102" s="82"/>
      <c r="G102" s="83"/>
      <c r="H102" s="6"/>
      <c r="I102" s="6"/>
      <c r="J102" s="6"/>
      <c r="K102" s="6"/>
      <c r="L102" s="6"/>
      <c r="M102" s="6"/>
      <c r="N102" s="6"/>
      <c r="O102" s="6"/>
    </row>
    <row r="103" spans="1:15" ht="15" customHeight="1">
      <c r="A103" s="81"/>
      <c r="B103" s="82"/>
      <c r="C103" s="82"/>
      <c r="D103" s="82"/>
      <c r="E103" s="82"/>
      <c r="F103" s="82"/>
      <c r="G103" s="83"/>
      <c r="H103" s="6"/>
      <c r="I103" s="6"/>
      <c r="J103" s="6"/>
      <c r="K103" s="6"/>
      <c r="L103" s="6"/>
      <c r="M103" s="6"/>
      <c r="N103" s="6"/>
      <c r="O103" s="6"/>
    </row>
    <row r="104" spans="1:15" ht="15" customHeight="1">
      <c r="A104" s="81"/>
      <c r="B104" s="82"/>
      <c r="C104" s="82"/>
      <c r="D104" s="82"/>
      <c r="E104" s="82"/>
      <c r="F104" s="82"/>
      <c r="G104" s="83"/>
      <c r="H104" s="6"/>
      <c r="I104" s="6"/>
      <c r="J104" s="6"/>
      <c r="K104" s="6"/>
      <c r="L104" s="6"/>
      <c r="M104" s="6"/>
      <c r="N104" s="6"/>
      <c r="O104" s="6"/>
    </row>
    <row r="105" spans="1:15" ht="15" customHeight="1">
      <c r="A105" s="84" t="s">
        <v>148</v>
      </c>
      <c r="B105" s="85"/>
      <c r="C105" s="85"/>
      <c r="D105" s="85"/>
      <c r="E105" s="85"/>
      <c r="F105" s="85"/>
      <c r="G105" s="86"/>
      <c r="H105" s="6"/>
      <c r="I105" s="6"/>
      <c r="J105" s="6"/>
      <c r="K105" s="6"/>
      <c r="L105" s="6"/>
      <c r="M105" s="6"/>
      <c r="N105" s="6"/>
      <c r="O105" s="6"/>
    </row>
    <row r="106" spans="1:15" s="8" customFormat="1" ht="12.75">
      <c r="A106" s="9">
        <v>7</v>
      </c>
      <c r="B106" s="34" t="s">
        <v>24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5"/>
    </row>
    <row r="107" spans="1:15" ht="12.75">
      <c r="A107" s="15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5"/>
    </row>
    <row r="108" spans="1:15" ht="12.75">
      <c r="A108" s="15"/>
      <c r="B108" s="53" t="s">
        <v>25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3"/>
      <c r="O108" s="11"/>
    </row>
    <row r="109" spans="1:15" ht="12.75">
      <c r="A109" s="15"/>
      <c r="B109" s="24" t="s">
        <v>29</v>
      </c>
      <c r="C109" s="71" t="s">
        <v>149</v>
      </c>
      <c r="D109" s="72"/>
      <c r="E109" s="79"/>
      <c r="F109" s="72"/>
      <c r="G109" s="72"/>
      <c r="H109" s="72"/>
      <c r="I109" s="71"/>
      <c r="J109" s="72"/>
      <c r="K109" s="79"/>
      <c r="L109" s="72"/>
      <c r="M109" s="72"/>
      <c r="N109" s="79"/>
      <c r="O109" s="11"/>
    </row>
    <row r="110" spans="1:15" ht="12.75">
      <c r="A110" s="15"/>
      <c r="B110" s="25" t="str">
        <f>"Supply header temperature ("&amp;IF(Sheet2!$B$3=1,"F","C")&amp;")"</f>
        <v>Supply header temperature (F)</v>
      </c>
      <c r="C110" s="67"/>
      <c r="D110" s="41"/>
      <c r="E110" s="68"/>
      <c r="F110" s="41"/>
      <c r="G110" s="41"/>
      <c r="H110" s="41"/>
      <c r="I110" s="67"/>
      <c r="J110" s="41"/>
      <c r="K110" s="68"/>
      <c r="L110" s="41"/>
      <c r="M110" s="41"/>
      <c r="N110" s="68"/>
      <c r="O110" s="11"/>
    </row>
    <row r="111" spans="1:15" ht="12.75">
      <c r="A111" s="15"/>
      <c r="B111" s="26" t="str">
        <f>"Supply header pressure ("&amp;IF(Sheet2!$B$3=1,"psia","kPa (a)")&amp;")"</f>
        <v>Supply header pressure (psia)</v>
      </c>
      <c r="C111" s="67"/>
      <c r="D111" s="41"/>
      <c r="E111" s="68"/>
      <c r="F111" s="41"/>
      <c r="G111" s="41"/>
      <c r="H111" s="41"/>
      <c r="I111" s="67"/>
      <c r="J111" s="41"/>
      <c r="K111" s="68"/>
      <c r="L111" s="41"/>
      <c r="M111" s="41"/>
      <c r="N111" s="68"/>
      <c r="O111" s="11"/>
    </row>
    <row r="112" spans="1:15" ht="12.75">
      <c r="A112" s="15"/>
      <c r="B112" s="25" t="str">
        <f>"Net calorific value ("&amp;IF(Sheet2!$B$3=1,"BTU/lb","kJ/kg")&amp;")"</f>
        <v>Net calorific value (BTU/lb)</v>
      </c>
      <c r="C112" s="39"/>
      <c r="D112" s="38"/>
      <c r="E112" s="40"/>
      <c r="F112" s="38"/>
      <c r="G112" s="38"/>
      <c r="H112" s="38"/>
      <c r="I112" s="39"/>
      <c r="J112" s="38"/>
      <c r="K112" s="40"/>
      <c r="L112" s="38"/>
      <c r="M112" s="38"/>
      <c r="N112" s="40"/>
      <c r="O112" s="11"/>
    </row>
    <row r="113" spans="1:15" ht="12.75">
      <c r="A113" s="15"/>
      <c r="B113" s="26" t="str">
        <f>"Marginal availability ("&amp;IF(Sheet2!$B$3=1,"lb/h","kg/h")&amp;")"</f>
        <v>Marginal availability (lb/h)</v>
      </c>
      <c r="C113" s="67"/>
      <c r="D113" s="41"/>
      <c r="E113" s="68"/>
      <c r="F113" s="41"/>
      <c r="G113" s="41"/>
      <c r="H113" s="41"/>
      <c r="I113" s="67"/>
      <c r="J113" s="41"/>
      <c r="K113" s="68"/>
      <c r="L113" s="41"/>
      <c r="M113" s="41"/>
      <c r="N113" s="68"/>
      <c r="O113" s="11"/>
    </row>
    <row r="114" spans="1:15" ht="12.75">
      <c r="A114" s="15"/>
      <c r="B114" s="27" t="str">
        <f>"Marginal fuel cost ("&amp;IF(Sheet2!$B$3=1,"$/MMBTU","$/GJ")&amp;")"</f>
        <v>Marginal fuel cost ($/MMBTU)</v>
      </c>
      <c r="C114" s="31"/>
      <c r="D114" s="44"/>
      <c r="E114" s="45"/>
      <c r="F114" s="44"/>
      <c r="G114" s="44"/>
      <c r="H114" s="44"/>
      <c r="I114" s="31"/>
      <c r="J114" s="44"/>
      <c r="K114" s="45"/>
      <c r="L114" s="44"/>
      <c r="M114" s="44"/>
      <c r="N114" s="45"/>
      <c r="O114" s="11"/>
    </row>
    <row r="115" spans="1:15" ht="12.75">
      <c r="A115" s="15"/>
      <c r="B115" s="26" t="s">
        <v>26</v>
      </c>
      <c r="C115" s="67"/>
      <c r="D115" s="41"/>
      <c r="E115" s="68"/>
      <c r="F115" s="39"/>
      <c r="G115" s="38"/>
      <c r="H115" s="38"/>
      <c r="I115" s="39"/>
      <c r="J115" s="38"/>
      <c r="K115" s="40"/>
      <c r="L115" s="38"/>
      <c r="M115" s="38"/>
      <c r="N115" s="40"/>
      <c r="O115" s="11"/>
    </row>
    <row r="116" spans="1:15" ht="12.75">
      <c r="A116" s="15"/>
      <c r="B116" s="26" t="s">
        <v>27</v>
      </c>
      <c r="C116" s="67"/>
      <c r="D116" s="41"/>
      <c r="E116" s="68"/>
      <c r="F116" s="67"/>
      <c r="G116" s="41"/>
      <c r="H116" s="41"/>
      <c r="I116" s="67"/>
      <c r="J116" s="41"/>
      <c r="K116" s="68"/>
      <c r="L116" s="41"/>
      <c r="M116" s="41"/>
      <c r="N116" s="68"/>
      <c r="O116" s="11"/>
    </row>
    <row r="117" spans="1:15" ht="12.75">
      <c r="A117" s="15"/>
      <c r="B117" s="27" t="s">
        <v>28</v>
      </c>
      <c r="C117" s="31"/>
      <c r="D117" s="44"/>
      <c r="E117" s="45"/>
      <c r="F117" s="31"/>
      <c r="G117" s="44"/>
      <c r="H117" s="44"/>
      <c r="I117" s="31"/>
      <c r="J117" s="44"/>
      <c r="K117" s="45"/>
      <c r="L117" s="44"/>
      <c r="M117" s="44"/>
      <c r="N117" s="45"/>
      <c r="O117" s="11"/>
    </row>
    <row r="118" spans="1:15" ht="12.75">
      <c r="A118" s="15"/>
      <c r="B118" s="26" t="s">
        <v>37</v>
      </c>
      <c r="C118" s="39"/>
      <c r="D118" s="38"/>
      <c r="E118" s="40"/>
      <c r="F118" s="41"/>
      <c r="G118" s="41"/>
      <c r="H118" s="41"/>
      <c r="I118" s="67"/>
      <c r="J118" s="41"/>
      <c r="K118" s="68"/>
      <c r="L118" s="41"/>
      <c r="M118" s="41"/>
      <c r="N118" s="68"/>
      <c r="O118" s="11"/>
    </row>
    <row r="119" spans="1:15" ht="12.75">
      <c r="A119" s="15"/>
      <c r="B119" s="28" t="s">
        <v>31</v>
      </c>
      <c r="C119" s="39"/>
      <c r="D119" s="38"/>
      <c r="E119" s="40"/>
      <c r="F119" s="38"/>
      <c r="G119" s="38"/>
      <c r="H119" s="38"/>
      <c r="I119" s="39"/>
      <c r="J119" s="38"/>
      <c r="K119" s="40"/>
      <c r="L119" s="38"/>
      <c r="M119" s="38"/>
      <c r="N119" s="40"/>
      <c r="O119" s="11"/>
    </row>
    <row r="120" spans="1:15" ht="12.75">
      <c r="A120" s="15"/>
      <c r="B120" s="29" t="s">
        <v>32</v>
      </c>
      <c r="C120" s="67"/>
      <c r="D120" s="41"/>
      <c r="E120" s="68"/>
      <c r="F120" s="41"/>
      <c r="G120" s="41"/>
      <c r="H120" s="41"/>
      <c r="I120" s="67"/>
      <c r="J120" s="41"/>
      <c r="K120" s="68"/>
      <c r="L120" s="41"/>
      <c r="M120" s="41"/>
      <c r="N120" s="68"/>
      <c r="O120" s="11"/>
    </row>
    <row r="121" spans="1:15" ht="12.75">
      <c r="A121" s="15"/>
      <c r="B121" s="29" t="s">
        <v>33</v>
      </c>
      <c r="C121" s="67"/>
      <c r="D121" s="41"/>
      <c r="E121" s="68"/>
      <c r="F121" s="41"/>
      <c r="G121" s="41"/>
      <c r="H121" s="41"/>
      <c r="I121" s="67"/>
      <c r="J121" s="41"/>
      <c r="K121" s="68"/>
      <c r="L121" s="41"/>
      <c r="M121" s="41"/>
      <c r="N121" s="68"/>
      <c r="O121" s="11"/>
    </row>
    <row r="122" spans="1:15" ht="12.75">
      <c r="A122" s="15"/>
      <c r="B122" s="29" t="s">
        <v>30</v>
      </c>
      <c r="C122" s="67"/>
      <c r="D122" s="41"/>
      <c r="E122" s="68"/>
      <c r="F122" s="41"/>
      <c r="G122" s="41"/>
      <c r="H122" s="41"/>
      <c r="I122" s="67"/>
      <c r="J122" s="41"/>
      <c r="K122" s="68"/>
      <c r="L122" s="41"/>
      <c r="M122" s="41"/>
      <c r="N122" s="68"/>
      <c r="O122" s="11"/>
    </row>
    <row r="123" spans="1:15" ht="12.75">
      <c r="A123" s="15"/>
      <c r="B123" s="30" t="s">
        <v>34</v>
      </c>
      <c r="C123" s="31"/>
      <c r="D123" s="44"/>
      <c r="E123" s="45"/>
      <c r="F123" s="44"/>
      <c r="G123" s="44"/>
      <c r="H123" s="44"/>
      <c r="I123" s="31"/>
      <c r="J123" s="44"/>
      <c r="K123" s="45"/>
      <c r="L123" s="44"/>
      <c r="M123" s="44"/>
      <c r="N123" s="45"/>
      <c r="O123" s="11"/>
    </row>
    <row r="124" spans="1:15" ht="12.75">
      <c r="A124" s="15"/>
      <c r="B124" s="28" t="s">
        <v>35</v>
      </c>
      <c r="C124" s="39"/>
      <c r="D124" s="38"/>
      <c r="E124" s="40"/>
      <c r="F124" s="38"/>
      <c r="G124" s="38"/>
      <c r="H124" s="38"/>
      <c r="I124" s="39"/>
      <c r="J124" s="38"/>
      <c r="K124" s="40"/>
      <c r="L124" s="38"/>
      <c r="M124" s="38"/>
      <c r="N124" s="40"/>
      <c r="O124" s="11"/>
    </row>
    <row r="125" spans="1:15" ht="12.75">
      <c r="A125" s="15"/>
      <c r="B125" s="29" t="s">
        <v>36</v>
      </c>
      <c r="C125" s="67"/>
      <c r="D125" s="41"/>
      <c r="E125" s="68"/>
      <c r="F125" s="41"/>
      <c r="G125" s="41"/>
      <c r="H125" s="41"/>
      <c r="I125" s="67"/>
      <c r="J125" s="41"/>
      <c r="K125" s="68"/>
      <c r="L125" s="41"/>
      <c r="M125" s="41"/>
      <c r="N125" s="68"/>
      <c r="O125" s="11"/>
    </row>
    <row r="126" spans="1:15" ht="12.75">
      <c r="A126" s="15"/>
      <c r="B126" s="29" t="s">
        <v>38</v>
      </c>
      <c r="C126" s="67"/>
      <c r="D126" s="41"/>
      <c r="E126" s="68"/>
      <c r="F126" s="41"/>
      <c r="G126" s="41"/>
      <c r="H126" s="41"/>
      <c r="I126" s="67"/>
      <c r="J126" s="41"/>
      <c r="K126" s="68"/>
      <c r="L126" s="41"/>
      <c r="M126" s="41"/>
      <c r="N126" s="68"/>
      <c r="O126" s="11"/>
    </row>
    <row r="127" spans="1:15" ht="12.75">
      <c r="A127" s="15"/>
      <c r="B127" s="29" t="s">
        <v>39</v>
      </c>
      <c r="C127" s="67"/>
      <c r="D127" s="41"/>
      <c r="E127" s="68"/>
      <c r="F127" s="41"/>
      <c r="G127" s="41"/>
      <c r="H127" s="41"/>
      <c r="I127" s="67"/>
      <c r="J127" s="41"/>
      <c r="K127" s="68"/>
      <c r="L127" s="41"/>
      <c r="M127" s="41"/>
      <c r="N127" s="68"/>
      <c r="O127" s="11"/>
    </row>
    <row r="128" spans="1:15" ht="12.75">
      <c r="A128" s="15"/>
      <c r="B128" s="30" t="s">
        <v>40</v>
      </c>
      <c r="C128" s="31"/>
      <c r="D128" s="44"/>
      <c r="E128" s="45"/>
      <c r="F128" s="44"/>
      <c r="G128" s="44"/>
      <c r="H128" s="44"/>
      <c r="I128" s="31"/>
      <c r="J128" s="44"/>
      <c r="K128" s="45"/>
      <c r="L128" s="44"/>
      <c r="M128" s="44"/>
      <c r="N128" s="45"/>
      <c r="O128" s="11"/>
    </row>
    <row r="129" spans="1:15" ht="12.75">
      <c r="A129" s="15"/>
      <c r="B129" s="28" t="s">
        <v>41</v>
      </c>
      <c r="C129" s="39"/>
      <c r="D129" s="38"/>
      <c r="E129" s="40"/>
      <c r="F129" s="38"/>
      <c r="G129" s="38"/>
      <c r="H129" s="38"/>
      <c r="I129" s="39"/>
      <c r="J129" s="38"/>
      <c r="K129" s="40"/>
      <c r="L129" s="38"/>
      <c r="M129" s="38"/>
      <c r="N129" s="40"/>
      <c r="O129" s="11"/>
    </row>
    <row r="130" spans="1:15" ht="12.75">
      <c r="A130" s="15"/>
      <c r="B130" s="29" t="s">
        <v>42</v>
      </c>
      <c r="C130" s="67"/>
      <c r="D130" s="41"/>
      <c r="E130" s="68"/>
      <c r="F130" s="41"/>
      <c r="G130" s="41"/>
      <c r="H130" s="41"/>
      <c r="I130" s="67"/>
      <c r="J130" s="41"/>
      <c r="K130" s="68"/>
      <c r="L130" s="41"/>
      <c r="M130" s="41"/>
      <c r="N130" s="68"/>
      <c r="O130" s="11"/>
    </row>
    <row r="131" spans="1:15" ht="12.75">
      <c r="A131" s="15"/>
      <c r="B131" s="29" t="s">
        <v>43</v>
      </c>
      <c r="C131" s="67"/>
      <c r="D131" s="41"/>
      <c r="E131" s="68"/>
      <c r="F131" s="41"/>
      <c r="G131" s="41"/>
      <c r="H131" s="41"/>
      <c r="I131" s="67"/>
      <c r="J131" s="41"/>
      <c r="K131" s="68"/>
      <c r="L131" s="41"/>
      <c r="M131" s="41"/>
      <c r="N131" s="68"/>
      <c r="O131" s="11"/>
    </row>
    <row r="132" spans="1:15" ht="12.75">
      <c r="A132" s="15"/>
      <c r="B132" s="29" t="s">
        <v>44</v>
      </c>
      <c r="C132" s="67"/>
      <c r="D132" s="41"/>
      <c r="E132" s="68"/>
      <c r="F132" s="41"/>
      <c r="G132" s="41"/>
      <c r="H132" s="41"/>
      <c r="I132" s="67"/>
      <c r="J132" s="41"/>
      <c r="K132" s="68"/>
      <c r="L132" s="41"/>
      <c r="M132" s="41"/>
      <c r="N132" s="68"/>
      <c r="O132" s="11"/>
    </row>
    <row r="133" spans="1:15" ht="12.75">
      <c r="A133" s="15"/>
      <c r="B133" s="30" t="s">
        <v>45</v>
      </c>
      <c r="C133" s="31"/>
      <c r="D133" s="44"/>
      <c r="E133" s="45"/>
      <c r="F133" s="44"/>
      <c r="G133" s="44"/>
      <c r="H133" s="44"/>
      <c r="I133" s="31"/>
      <c r="J133" s="44"/>
      <c r="K133" s="45"/>
      <c r="L133" s="44"/>
      <c r="M133" s="44"/>
      <c r="N133" s="45"/>
      <c r="O133" s="11"/>
    </row>
    <row r="134" spans="1:15" ht="12.75">
      <c r="A134" s="15"/>
      <c r="B134" s="29" t="s">
        <v>46</v>
      </c>
      <c r="C134" s="67"/>
      <c r="D134" s="41"/>
      <c r="E134" s="68"/>
      <c r="F134" s="41"/>
      <c r="G134" s="41"/>
      <c r="H134" s="41"/>
      <c r="I134" s="67"/>
      <c r="J134" s="41"/>
      <c r="K134" s="68"/>
      <c r="L134" s="41"/>
      <c r="M134" s="41"/>
      <c r="N134" s="68"/>
      <c r="O134" s="11"/>
    </row>
    <row r="135" spans="1:15" ht="12.75">
      <c r="A135" s="15"/>
      <c r="B135" s="30" t="s">
        <v>47</v>
      </c>
      <c r="C135" s="31"/>
      <c r="D135" s="44"/>
      <c r="E135" s="45"/>
      <c r="F135" s="44"/>
      <c r="G135" s="44"/>
      <c r="H135" s="44"/>
      <c r="I135" s="31"/>
      <c r="J135" s="44"/>
      <c r="K135" s="45"/>
      <c r="L135" s="44"/>
      <c r="M135" s="44"/>
      <c r="N135" s="45"/>
      <c r="O135" s="11"/>
    </row>
    <row r="136" spans="1:15" ht="12.75">
      <c r="A136" s="15"/>
      <c r="B136" s="16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11"/>
    </row>
    <row r="137" spans="1:15" ht="12.75">
      <c r="A137" s="15"/>
      <c r="B137" s="87" t="s">
        <v>50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88"/>
      <c r="O137" s="11"/>
    </row>
    <row r="138" spans="1:15" ht="12.75">
      <c r="A138" s="15"/>
      <c r="B138" s="26" t="s">
        <v>51</v>
      </c>
      <c r="C138" s="39" t="s">
        <v>134</v>
      </c>
      <c r="D138" s="38"/>
      <c r="E138" s="40"/>
      <c r="F138" s="41"/>
      <c r="G138" s="41"/>
      <c r="H138" s="41"/>
      <c r="I138" s="39"/>
      <c r="J138" s="38"/>
      <c r="K138" s="40"/>
      <c r="L138" s="41"/>
      <c r="M138" s="41"/>
      <c r="N138" s="68"/>
      <c r="O138" s="11"/>
    </row>
    <row r="139" spans="1:15" ht="12.75">
      <c r="A139" s="15"/>
      <c r="B139" s="25" t="str">
        <f>"Supply header temperature ("&amp;IF(Sheet2!$B$3=1,"F","C")&amp;")"</f>
        <v>Supply header temperature (F)</v>
      </c>
      <c r="C139" s="39"/>
      <c r="D139" s="38"/>
      <c r="E139" s="40"/>
      <c r="F139" s="38"/>
      <c r="G139" s="38"/>
      <c r="H139" s="38"/>
      <c r="I139" s="39"/>
      <c r="J139" s="38"/>
      <c r="K139" s="40"/>
      <c r="L139" s="38"/>
      <c r="M139" s="38"/>
      <c r="N139" s="40"/>
      <c r="O139" s="11"/>
    </row>
    <row r="140" spans="1:15" ht="12.75">
      <c r="A140" s="15"/>
      <c r="B140" s="27" t="str">
        <f>"Supply headder pressure ("&amp;IF(Sheet2!$B$3=1,"psia","kPa (a)")&amp;")"</f>
        <v>Supply headder pressure (psia)</v>
      </c>
      <c r="C140" s="31"/>
      <c r="D140" s="44"/>
      <c r="E140" s="45"/>
      <c r="F140" s="44"/>
      <c r="G140" s="44"/>
      <c r="H140" s="44"/>
      <c r="I140" s="31"/>
      <c r="J140" s="44"/>
      <c r="K140" s="45"/>
      <c r="L140" s="44"/>
      <c r="M140" s="44"/>
      <c r="N140" s="45"/>
      <c r="O140" s="11"/>
    </row>
    <row r="141" spans="1:15" ht="12.75">
      <c r="A141" s="15"/>
      <c r="B141" s="26" t="str">
        <f>"Net calorific value ("&amp;IF(Sheet2!$B$3=1,"BTU/lb","kJ/kg")&amp;")"</f>
        <v>Net calorific value (BTU/lb)</v>
      </c>
      <c r="C141" s="67"/>
      <c r="D141" s="41"/>
      <c r="E141" s="68"/>
      <c r="F141" s="41"/>
      <c r="G141" s="41"/>
      <c r="H141" s="41"/>
      <c r="I141" s="67"/>
      <c r="J141" s="41"/>
      <c r="K141" s="68"/>
      <c r="L141" s="41"/>
      <c r="M141" s="41"/>
      <c r="N141" s="68"/>
      <c r="O141" s="11"/>
    </row>
    <row r="142" spans="1:15" ht="12.75">
      <c r="A142" s="15"/>
      <c r="B142" s="26" t="str">
        <f>"Marginal availability ("&amp;IF(Sheet2!$B$3=1,"lb/h","kg/h")&amp;")"</f>
        <v>Marginal availability (lb/h)</v>
      </c>
      <c r="C142" s="67"/>
      <c r="D142" s="41"/>
      <c r="E142" s="68"/>
      <c r="F142" s="41"/>
      <c r="G142" s="41"/>
      <c r="H142" s="41"/>
      <c r="I142" s="67"/>
      <c r="J142" s="41"/>
      <c r="K142" s="68"/>
      <c r="L142" s="41"/>
      <c r="M142" s="41"/>
      <c r="N142" s="68"/>
      <c r="O142" s="11"/>
    </row>
    <row r="143" spans="1:15" ht="12.75">
      <c r="A143" s="15"/>
      <c r="B143" s="26" t="str">
        <f>"Marginal fuel cost ("&amp;IF(Sheet2!$B$3=1,"$/MMBTU","$/GJ")&amp;")"</f>
        <v>Marginal fuel cost ($/MMBTU)</v>
      </c>
      <c r="C143" s="67"/>
      <c r="D143" s="41"/>
      <c r="E143" s="68"/>
      <c r="F143" s="41"/>
      <c r="G143" s="41"/>
      <c r="H143" s="41"/>
      <c r="I143" s="67"/>
      <c r="J143" s="41"/>
      <c r="K143" s="68"/>
      <c r="L143" s="41"/>
      <c r="M143" s="41"/>
      <c r="N143" s="68"/>
      <c r="O143" s="11"/>
    </row>
    <row r="144" spans="1:15" ht="12.75">
      <c r="A144" s="15"/>
      <c r="B144" s="25" t="str">
        <f>"Fuel viscosity at                     "&amp;IF(Sheet2!$B$3=1,"F","C")</f>
        <v>Fuel viscosity at                     F</v>
      </c>
      <c r="C144" s="39"/>
      <c r="D144" s="38"/>
      <c r="E144" s="40"/>
      <c r="F144" s="38"/>
      <c r="G144" s="38"/>
      <c r="H144" s="38"/>
      <c r="I144" s="39"/>
      <c r="J144" s="38"/>
      <c r="K144" s="40"/>
      <c r="L144" s="38"/>
      <c r="M144" s="38"/>
      <c r="N144" s="40"/>
      <c r="O144" s="11"/>
    </row>
    <row r="145" spans="1:15" ht="12.75">
      <c r="A145" s="15"/>
      <c r="B145" s="26" t="str">
        <f>"Fuel viscosity at                     "&amp;IF(Sheet2!$B$3=1,"F","C")</f>
        <v>Fuel viscosity at                     F</v>
      </c>
      <c r="C145" s="67"/>
      <c r="D145" s="41"/>
      <c r="E145" s="68"/>
      <c r="F145" s="41"/>
      <c r="G145" s="41"/>
      <c r="H145" s="41"/>
      <c r="I145" s="67"/>
      <c r="J145" s="41"/>
      <c r="K145" s="68"/>
      <c r="L145" s="41"/>
      <c r="M145" s="41"/>
      <c r="N145" s="68"/>
      <c r="O145" s="11"/>
    </row>
    <row r="146" spans="1:15" ht="12.75">
      <c r="A146" s="15"/>
      <c r="B146" s="26" t="str">
        <f>"Flash point ("&amp;IF(Sheet2!$B$3=1,"F","C")&amp;")"</f>
        <v>Flash point (F)</v>
      </c>
      <c r="C146" s="67"/>
      <c r="D146" s="41"/>
      <c r="E146" s="68"/>
      <c r="F146" s="41"/>
      <c r="G146" s="41"/>
      <c r="H146" s="41"/>
      <c r="I146" s="67"/>
      <c r="J146" s="41"/>
      <c r="K146" s="68"/>
      <c r="L146" s="41"/>
      <c r="M146" s="41"/>
      <c r="N146" s="68"/>
      <c r="O146" s="11"/>
    </row>
    <row r="147" spans="1:15" ht="12.75">
      <c r="A147" s="15"/>
      <c r="B147" s="26" t="str">
        <f>"Pour point ("&amp;IF(Sheet2!$B$3=1,"F","C")&amp;")"</f>
        <v>Pour point (F)</v>
      </c>
      <c r="C147" s="67"/>
      <c r="D147" s="41"/>
      <c r="E147" s="68"/>
      <c r="F147" s="41"/>
      <c r="G147" s="41"/>
      <c r="H147" s="41"/>
      <c r="I147" s="67"/>
      <c r="J147" s="41"/>
      <c r="K147" s="68"/>
      <c r="L147" s="41"/>
      <c r="M147" s="41"/>
      <c r="N147" s="68"/>
      <c r="O147" s="11"/>
    </row>
    <row r="148" spans="1:15" ht="12.75">
      <c r="A148" s="15"/>
      <c r="B148" s="26" t="s">
        <v>26</v>
      </c>
      <c r="C148" s="67"/>
      <c r="D148" s="41"/>
      <c r="E148" s="68"/>
      <c r="F148" s="41"/>
      <c r="G148" s="41"/>
      <c r="H148" s="41"/>
      <c r="I148" s="67"/>
      <c r="J148" s="41"/>
      <c r="K148" s="68"/>
      <c r="L148" s="41"/>
      <c r="M148" s="41"/>
      <c r="N148" s="68"/>
      <c r="O148" s="11"/>
    </row>
    <row r="149" spans="1:15" ht="12.75">
      <c r="A149" s="15"/>
      <c r="B149" s="26" t="s">
        <v>27</v>
      </c>
      <c r="C149" s="67"/>
      <c r="D149" s="41"/>
      <c r="E149" s="68"/>
      <c r="F149" s="41"/>
      <c r="G149" s="41"/>
      <c r="H149" s="41"/>
      <c r="I149" s="67"/>
      <c r="J149" s="41"/>
      <c r="K149" s="68"/>
      <c r="L149" s="41"/>
      <c r="M149" s="41"/>
      <c r="N149" s="68"/>
      <c r="O149" s="11"/>
    </row>
    <row r="150" spans="1:15" ht="12.75">
      <c r="A150" s="15"/>
      <c r="B150" s="27" t="s">
        <v>52</v>
      </c>
      <c r="C150" s="31"/>
      <c r="D150" s="44"/>
      <c r="E150" s="45"/>
      <c r="F150" s="44"/>
      <c r="G150" s="44"/>
      <c r="H150" s="44"/>
      <c r="I150" s="31"/>
      <c r="J150" s="44"/>
      <c r="K150" s="45"/>
      <c r="L150" s="44"/>
      <c r="M150" s="44"/>
      <c r="N150" s="45"/>
      <c r="O150" s="11"/>
    </row>
    <row r="151" spans="1:15" ht="12.75">
      <c r="A151" s="15"/>
      <c r="B151" s="16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11"/>
    </row>
    <row r="152" spans="1:15" ht="12.75">
      <c r="A152" s="15"/>
      <c r="B152" s="89" t="s">
        <v>53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1"/>
      <c r="O152" s="11"/>
    </row>
    <row r="153" spans="1:15" ht="12.75">
      <c r="A153" s="15"/>
      <c r="B153" s="26" t="s">
        <v>54</v>
      </c>
      <c r="C153" s="39" t="s">
        <v>135</v>
      </c>
      <c r="D153" s="38"/>
      <c r="E153" s="40"/>
      <c r="F153" s="41" t="s">
        <v>136</v>
      </c>
      <c r="G153" s="41"/>
      <c r="H153" s="41"/>
      <c r="I153" s="39" t="s">
        <v>137</v>
      </c>
      <c r="J153" s="38"/>
      <c r="K153" s="40"/>
      <c r="L153" s="41" t="s">
        <v>138</v>
      </c>
      <c r="M153" s="41"/>
      <c r="N153" s="68"/>
      <c r="O153" s="11"/>
    </row>
    <row r="154" spans="1:15" ht="12.75">
      <c r="A154" s="15"/>
      <c r="B154" s="25" t="str">
        <f>"Operating pressure ("&amp;IF(Sheet2!$B$3=1,"psia","kPa (a)")&amp;")"</f>
        <v>Operating pressure (psia)</v>
      </c>
      <c r="C154" s="39"/>
      <c r="D154" s="38"/>
      <c r="E154" s="40"/>
      <c r="F154" s="38"/>
      <c r="G154" s="38"/>
      <c r="H154" s="38"/>
      <c r="I154" s="39"/>
      <c r="J154" s="38"/>
      <c r="K154" s="40"/>
      <c r="L154" s="38"/>
      <c r="M154" s="38"/>
      <c r="N154" s="40"/>
      <c r="O154" s="11"/>
    </row>
    <row r="155" spans="1:15" ht="12.75">
      <c r="A155" s="15"/>
      <c r="B155" s="26" t="str">
        <f>"Operating temperature ("&amp;IF(Sheet2!$B$3=1,"F","C")&amp;")"</f>
        <v>Operating temperature (F)</v>
      </c>
      <c r="C155" s="67"/>
      <c r="D155" s="41"/>
      <c r="E155" s="68"/>
      <c r="F155" s="41"/>
      <c r="G155" s="41"/>
      <c r="H155" s="41"/>
      <c r="I155" s="67"/>
      <c r="J155" s="41"/>
      <c r="K155" s="68"/>
      <c r="L155" s="41"/>
      <c r="M155" s="41"/>
      <c r="N155" s="68"/>
      <c r="O155" s="11"/>
    </row>
    <row r="156" spans="1:15" ht="12.75">
      <c r="A156" s="15"/>
      <c r="B156" s="26" t="str">
        <f>"Mechanical design pressure ("&amp;IF(Sheet2!$B$3=1,"psia","kPa (a)")&amp;")"</f>
        <v>Mechanical design pressure (psia)</v>
      </c>
      <c r="C156" s="67"/>
      <c r="D156" s="41"/>
      <c r="E156" s="68"/>
      <c r="F156" s="41"/>
      <c r="G156" s="41"/>
      <c r="H156" s="41"/>
      <c r="I156" s="67"/>
      <c r="J156" s="41"/>
      <c r="K156" s="68"/>
      <c r="L156" s="41"/>
      <c r="M156" s="41"/>
      <c r="N156" s="68"/>
      <c r="O156" s="11"/>
    </row>
    <row r="157" spans="1:15" ht="12.75">
      <c r="A157" s="15"/>
      <c r="B157" s="27" t="str">
        <f>"Mechanical design temperature ("&amp;IF(Sheet2!$B$3=1,"F","C")&amp;")"</f>
        <v>Mechanical design temperature (F)</v>
      </c>
      <c r="C157" s="31"/>
      <c r="D157" s="44"/>
      <c r="E157" s="45"/>
      <c r="F157" s="44"/>
      <c r="G157" s="44"/>
      <c r="H157" s="44"/>
      <c r="I157" s="31"/>
      <c r="J157" s="44"/>
      <c r="K157" s="45"/>
      <c r="L157" s="44"/>
      <c r="M157" s="44"/>
      <c r="N157" s="45"/>
      <c r="O157" s="11"/>
    </row>
    <row r="158" spans="1:15" ht="12.75">
      <c r="A158" s="15"/>
      <c r="B158" s="26" t="str">
        <f>"Marginal availability ("&amp;IF(Sheet2!$B$3=1,"lb/h","kg/h")&amp;")"</f>
        <v>Marginal availability (lb/h)</v>
      </c>
      <c r="C158" s="67"/>
      <c r="D158" s="41"/>
      <c r="E158" s="68"/>
      <c r="F158" s="41"/>
      <c r="G158" s="41"/>
      <c r="H158" s="41"/>
      <c r="I158" s="67"/>
      <c r="J158" s="41"/>
      <c r="K158" s="68"/>
      <c r="L158" s="41"/>
      <c r="M158" s="41"/>
      <c r="N158" s="68"/>
      <c r="O158" s="11"/>
    </row>
    <row r="159" spans="1:15" ht="12.75">
      <c r="A159" s="15"/>
      <c r="B159" s="27" t="str">
        <f>"Marginal cost ("&amp;IF(Sheet2!$B$3=1,"$/Mlb","$/metric ton")&amp;")"</f>
        <v>Marginal cost ($/Mlb)</v>
      </c>
      <c r="C159" s="31"/>
      <c r="D159" s="44"/>
      <c r="E159" s="45"/>
      <c r="F159" s="44"/>
      <c r="G159" s="44"/>
      <c r="H159" s="44"/>
      <c r="I159" s="31"/>
      <c r="J159" s="44"/>
      <c r="K159" s="45"/>
      <c r="L159" s="44"/>
      <c r="M159" s="44"/>
      <c r="N159" s="45"/>
      <c r="O159" s="11"/>
    </row>
    <row r="160" spans="1:15" ht="12.75">
      <c r="A160" s="15"/>
      <c r="B160" s="16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11"/>
    </row>
    <row r="161" spans="1:15" ht="12.75">
      <c r="A161" s="15"/>
      <c r="B161" s="89" t="s">
        <v>55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1"/>
      <c r="O161" s="11"/>
    </row>
    <row r="162" spans="1:15" ht="12.75">
      <c r="A162" s="15"/>
      <c r="B162" s="26" t="s">
        <v>56</v>
      </c>
      <c r="C162" s="39" t="s">
        <v>139</v>
      </c>
      <c r="D162" s="38"/>
      <c r="E162" s="40"/>
      <c r="F162" s="41" t="s">
        <v>140</v>
      </c>
      <c r="G162" s="41"/>
      <c r="H162" s="41"/>
      <c r="I162" s="39" t="s">
        <v>141</v>
      </c>
      <c r="J162" s="38"/>
      <c r="K162" s="40"/>
      <c r="L162" s="41"/>
      <c r="M162" s="41"/>
      <c r="N162" s="68"/>
      <c r="O162" s="11"/>
    </row>
    <row r="163" spans="1:15" ht="12.75">
      <c r="A163" s="15"/>
      <c r="B163" s="25" t="str">
        <f>"Operating pressure ("&amp;IF(Sheet2!$B$3=1,"psia","kPa (a)")&amp;")"</f>
        <v>Operating pressure (psia)</v>
      </c>
      <c r="C163" s="39"/>
      <c r="D163" s="38"/>
      <c r="E163" s="40"/>
      <c r="F163" s="38"/>
      <c r="G163" s="38"/>
      <c r="H163" s="38"/>
      <c r="I163" s="39"/>
      <c r="J163" s="38"/>
      <c r="K163" s="40"/>
      <c r="L163" s="38"/>
      <c r="M163" s="38"/>
      <c r="N163" s="40"/>
      <c r="O163" s="11"/>
    </row>
    <row r="164" spans="1:15" ht="12.75">
      <c r="A164" s="15"/>
      <c r="B164" s="26" t="str">
        <f>"Supply temperature ("&amp;IF(Sheet2!$B$3=1,"F","C")&amp;")"</f>
        <v>Supply temperature (F)</v>
      </c>
      <c r="C164" s="67"/>
      <c r="D164" s="41"/>
      <c r="E164" s="68"/>
      <c r="F164" s="41"/>
      <c r="G164" s="41"/>
      <c r="H164" s="41"/>
      <c r="I164" s="67"/>
      <c r="J164" s="41"/>
      <c r="K164" s="68"/>
      <c r="L164" s="41"/>
      <c r="M164" s="41"/>
      <c r="N164" s="68"/>
      <c r="O164" s="11"/>
    </row>
    <row r="165" spans="1:15" ht="12.75">
      <c r="A165" s="15"/>
      <c r="B165" s="27" t="str">
        <f>"Maximum return temperature ("&amp;IF(Sheet2!$B$3=1,"F","C")&amp;")"</f>
        <v>Maximum return temperature (F)</v>
      </c>
      <c r="C165" s="31"/>
      <c r="D165" s="44"/>
      <c r="E165" s="45"/>
      <c r="F165" s="44"/>
      <c r="G165" s="44"/>
      <c r="H165" s="44"/>
      <c r="I165" s="31"/>
      <c r="J165" s="44"/>
      <c r="K165" s="45"/>
      <c r="L165" s="44"/>
      <c r="M165" s="44"/>
      <c r="N165" s="45"/>
      <c r="O165" s="11"/>
    </row>
    <row r="166" spans="1:15" ht="12.75">
      <c r="A166" s="15"/>
      <c r="B166" s="26" t="str">
        <f>"Marginal availability ("&amp;IF(Sheet2!$B$3=1,"lb/h","kg/h")&amp;")"</f>
        <v>Marginal availability (lb/h)</v>
      </c>
      <c r="C166" s="67"/>
      <c r="D166" s="41"/>
      <c r="E166" s="68"/>
      <c r="F166" s="41"/>
      <c r="G166" s="41"/>
      <c r="H166" s="41"/>
      <c r="I166" s="67"/>
      <c r="J166" s="41"/>
      <c r="K166" s="68"/>
      <c r="L166" s="41"/>
      <c r="M166" s="41"/>
      <c r="N166" s="68"/>
      <c r="O166" s="11"/>
    </row>
    <row r="167" spans="1:15" ht="12.75">
      <c r="A167" s="15"/>
      <c r="B167" s="26" t="s">
        <v>82</v>
      </c>
      <c r="C167" s="67"/>
      <c r="D167" s="41"/>
      <c r="E167" s="68"/>
      <c r="F167" s="41"/>
      <c r="G167" s="41"/>
      <c r="H167" s="41"/>
      <c r="I167" s="67"/>
      <c r="J167" s="41"/>
      <c r="K167" s="68"/>
      <c r="L167" s="41"/>
      <c r="M167" s="41"/>
      <c r="N167" s="68"/>
      <c r="O167" s="11"/>
    </row>
    <row r="168" spans="1:15" ht="12.75">
      <c r="A168" s="15"/>
      <c r="B168" s="27" t="s">
        <v>81</v>
      </c>
      <c r="C168" s="31"/>
      <c r="D168" s="44"/>
      <c r="E168" s="45"/>
      <c r="F168" s="44"/>
      <c r="G168" s="44"/>
      <c r="H168" s="44"/>
      <c r="I168" s="31"/>
      <c r="J168" s="44"/>
      <c r="K168" s="45"/>
      <c r="L168" s="44"/>
      <c r="M168" s="44"/>
      <c r="N168" s="45"/>
      <c r="O168" s="11"/>
    </row>
    <row r="169" spans="1:15" ht="12.75">
      <c r="A169" s="15"/>
      <c r="B169" s="16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11"/>
    </row>
    <row r="170" spans="1:15" ht="12.75">
      <c r="A170" s="15"/>
      <c r="B170" s="89" t="s">
        <v>57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1"/>
      <c r="O170" s="11"/>
    </row>
    <row r="171" spans="1:15" ht="12.75">
      <c r="A171" s="15"/>
      <c r="B171" s="24" t="s">
        <v>58</v>
      </c>
      <c r="C171" s="71" t="s">
        <v>142</v>
      </c>
      <c r="D171" s="72"/>
      <c r="E171" s="79"/>
      <c r="F171" s="72" t="s">
        <v>143</v>
      </c>
      <c r="G171" s="72"/>
      <c r="H171" s="72"/>
      <c r="I171" s="71" t="s">
        <v>144</v>
      </c>
      <c r="J171" s="72"/>
      <c r="K171" s="79"/>
      <c r="L171" s="72" t="s">
        <v>145</v>
      </c>
      <c r="M171" s="72"/>
      <c r="N171" s="79"/>
      <c r="O171" s="11"/>
    </row>
    <row r="172" spans="1:15" ht="12.75">
      <c r="A172" s="15"/>
      <c r="B172" s="25" t="str">
        <f>"Supply pressure ("&amp;IF(Sheet2!$B$3=1,"psia","kPa (a)")&amp;")"</f>
        <v>Supply pressure (psia)</v>
      </c>
      <c r="C172" s="39"/>
      <c r="D172" s="38"/>
      <c r="E172" s="40"/>
      <c r="F172" s="38"/>
      <c r="G172" s="38"/>
      <c r="H172" s="38"/>
      <c r="I172" s="39"/>
      <c r="J172" s="38"/>
      <c r="K172" s="40"/>
      <c r="L172" s="38"/>
      <c r="M172" s="38"/>
      <c r="N172" s="40"/>
      <c r="O172" s="11"/>
    </row>
    <row r="173" spans="1:15" ht="12.75">
      <c r="A173" s="15"/>
      <c r="B173" s="26" t="str">
        <f>"Supply temperature ("&amp;IF(Sheet2!$B$3=1,"F","C")&amp;")"</f>
        <v>Supply temperature (F)</v>
      </c>
      <c r="C173" s="67"/>
      <c r="D173" s="41"/>
      <c r="E173" s="68"/>
      <c r="F173" s="41"/>
      <c r="G173" s="41"/>
      <c r="H173" s="41"/>
      <c r="I173" s="67"/>
      <c r="J173" s="41"/>
      <c r="K173" s="68"/>
      <c r="L173" s="41"/>
      <c r="M173" s="41"/>
      <c r="N173" s="68"/>
      <c r="O173" s="11"/>
    </row>
    <row r="174" spans="1:15" ht="12.75">
      <c r="A174" s="15"/>
      <c r="B174" s="26" t="str">
        <f>"Marginal availability ("&amp;IF(Sheet2!$B$3=1,"lb/h","kg/h")&amp;")"</f>
        <v>Marginal availability (lb/h)</v>
      </c>
      <c r="C174" s="67"/>
      <c r="D174" s="41"/>
      <c r="E174" s="68"/>
      <c r="F174" s="41"/>
      <c r="G174" s="41"/>
      <c r="H174" s="41"/>
      <c r="I174" s="67"/>
      <c r="J174" s="41"/>
      <c r="K174" s="68"/>
      <c r="L174" s="41"/>
      <c r="M174" s="41"/>
      <c r="N174" s="68"/>
      <c r="O174" s="11"/>
    </row>
    <row r="175" spans="1:15" ht="12.75">
      <c r="A175" s="15"/>
      <c r="B175" s="27" t="str">
        <f>"Marginal cost ("&amp;IF(Sheet2!$B$3=1,"$/1000 gal","$/metric ton")&amp;")"</f>
        <v>Marginal cost ($/1000 gal)</v>
      </c>
      <c r="C175" s="31"/>
      <c r="D175" s="44"/>
      <c r="E175" s="45"/>
      <c r="F175" s="44"/>
      <c r="G175" s="44"/>
      <c r="H175" s="44"/>
      <c r="I175" s="31"/>
      <c r="J175" s="44"/>
      <c r="K175" s="45"/>
      <c r="L175" s="44"/>
      <c r="M175" s="44"/>
      <c r="N175" s="45"/>
      <c r="O175" s="11"/>
    </row>
    <row r="176" spans="1:15" ht="12.75">
      <c r="A176" s="15"/>
      <c r="B176" s="26" t="s">
        <v>59</v>
      </c>
      <c r="C176" s="67"/>
      <c r="D176" s="41"/>
      <c r="E176" s="68"/>
      <c r="F176" s="41"/>
      <c r="G176" s="41"/>
      <c r="H176" s="41"/>
      <c r="I176" s="67"/>
      <c r="J176" s="41"/>
      <c r="K176" s="68"/>
      <c r="L176" s="41"/>
      <c r="M176" s="41"/>
      <c r="N176" s="68"/>
      <c r="O176" s="11"/>
    </row>
    <row r="177" spans="1:15" ht="12.75">
      <c r="A177" s="15"/>
      <c r="B177" s="26" t="s">
        <v>60</v>
      </c>
      <c r="C177" s="67"/>
      <c r="D177" s="41"/>
      <c r="E177" s="68"/>
      <c r="F177" s="41"/>
      <c r="G177" s="41"/>
      <c r="H177" s="41"/>
      <c r="I177" s="67"/>
      <c r="J177" s="41"/>
      <c r="K177" s="68"/>
      <c r="L177" s="41"/>
      <c r="M177" s="41"/>
      <c r="N177" s="68"/>
      <c r="O177" s="11"/>
    </row>
    <row r="178" spans="1:15" ht="12.75">
      <c r="A178" s="15"/>
      <c r="B178" s="26" t="s">
        <v>61</v>
      </c>
      <c r="C178" s="67"/>
      <c r="D178" s="41"/>
      <c r="E178" s="68"/>
      <c r="F178" s="41"/>
      <c r="G178" s="41"/>
      <c r="H178" s="41"/>
      <c r="I178" s="67"/>
      <c r="J178" s="41"/>
      <c r="K178" s="68"/>
      <c r="L178" s="41"/>
      <c r="M178" s="41"/>
      <c r="N178" s="68"/>
      <c r="O178" s="11"/>
    </row>
    <row r="179" spans="1:15" ht="12.75">
      <c r="A179" s="15"/>
      <c r="B179" s="27" t="s">
        <v>62</v>
      </c>
      <c r="C179" s="31"/>
      <c r="D179" s="44"/>
      <c r="E179" s="45"/>
      <c r="F179" s="44"/>
      <c r="G179" s="44"/>
      <c r="H179" s="44"/>
      <c r="I179" s="31"/>
      <c r="J179" s="44"/>
      <c r="K179" s="45"/>
      <c r="L179" s="44"/>
      <c r="M179" s="44"/>
      <c r="N179" s="45"/>
      <c r="O179" s="11"/>
    </row>
    <row r="180" spans="1:15" ht="12.75">
      <c r="A180" s="15"/>
      <c r="B180" s="16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11"/>
    </row>
    <row r="181" spans="1:15" ht="12.75">
      <c r="A181" s="15"/>
      <c r="B181" s="89" t="s">
        <v>65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1"/>
      <c r="O181" s="11"/>
    </row>
    <row r="182" spans="1:15" ht="12.75">
      <c r="A182" s="15"/>
      <c r="B182" s="24" t="s">
        <v>69</v>
      </c>
      <c r="C182" s="71"/>
      <c r="D182" s="72"/>
      <c r="E182" s="79"/>
      <c r="F182" s="72"/>
      <c r="G182" s="72"/>
      <c r="H182" s="72"/>
      <c r="I182" s="71"/>
      <c r="J182" s="72"/>
      <c r="K182" s="79"/>
      <c r="L182" s="72"/>
      <c r="M182" s="72"/>
      <c r="N182" s="79"/>
      <c r="O182" s="11"/>
    </row>
    <row r="183" spans="1:15" ht="12.75">
      <c r="A183" s="15"/>
      <c r="B183" s="25" t="s">
        <v>67</v>
      </c>
      <c r="C183" s="39"/>
      <c r="D183" s="38"/>
      <c r="E183" s="40"/>
      <c r="F183" s="38"/>
      <c r="G183" s="38"/>
      <c r="H183" s="38"/>
      <c r="I183" s="39"/>
      <c r="J183" s="38"/>
      <c r="K183" s="40"/>
      <c r="L183" s="38"/>
      <c r="M183" s="38"/>
      <c r="N183" s="40"/>
      <c r="O183" s="11"/>
    </row>
    <row r="184" spans="1:15" ht="12.75">
      <c r="A184" s="15"/>
      <c r="B184" s="26" t="s">
        <v>66</v>
      </c>
      <c r="C184" s="67"/>
      <c r="D184" s="41"/>
      <c r="E184" s="68"/>
      <c r="F184" s="41"/>
      <c r="G184" s="41"/>
      <c r="H184" s="41"/>
      <c r="I184" s="67"/>
      <c r="J184" s="41"/>
      <c r="K184" s="68"/>
      <c r="L184" s="41"/>
      <c r="M184" s="41"/>
      <c r="N184" s="68"/>
      <c r="O184" s="11"/>
    </row>
    <row r="185" spans="1:15" ht="12.75">
      <c r="A185" s="15"/>
      <c r="B185" s="27" t="s">
        <v>68</v>
      </c>
      <c r="C185" s="31"/>
      <c r="D185" s="44"/>
      <c r="E185" s="45"/>
      <c r="F185" s="44"/>
      <c r="G185" s="44"/>
      <c r="H185" s="44"/>
      <c r="I185" s="31"/>
      <c r="J185" s="44"/>
      <c r="K185" s="45"/>
      <c r="L185" s="44"/>
      <c r="M185" s="44"/>
      <c r="N185" s="45"/>
      <c r="O185" s="11"/>
    </row>
    <row r="186" spans="1:15" ht="12.75">
      <c r="A186" s="15"/>
      <c r="B186" s="26" t="s">
        <v>71</v>
      </c>
      <c r="C186" s="67"/>
      <c r="D186" s="41"/>
      <c r="E186" s="68"/>
      <c r="F186" s="41"/>
      <c r="G186" s="41"/>
      <c r="H186" s="41"/>
      <c r="I186" s="67"/>
      <c r="J186" s="41"/>
      <c r="K186" s="68"/>
      <c r="L186" s="41"/>
      <c r="M186" s="41"/>
      <c r="N186" s="68"/>
      <c r="O186" s="11"/>
    </row>
    <row r="187" spans="1:15" ht="12.75">
      <c r="A187" s="15"/>
      <c r="B187" s="27" t="s">
        <v>70</v>
      </c>
      <c r="C187" s="31"/>
      <c r="D187" s="44"/>
      <c r="E187" s="45"/>
      <c r="F187" s="44"/>
      <c r="G187" s="44"/>
      <c r="H187" s="44"/>
      <c r="I187" s="31"/>
      <c r="J187" s="44"/>
      <c r="K187" s="45"/>
      <c r="L187" s="44"/>
      <c r="M187" s="44"/>
      <c r="N187" s="45"/>
      <c r="O187" s="11"/>
    </row>
    <row r="188" spans="1:15" ht="12.75">
      <c r="A188" s="15"/>
      <c r="B188" s="16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11"/>
    </row>
    <row r="189" spans="1:15" ht="12.75">
      <c r="A189" s="15"/>
      <c r="B189" s="89" t="s">
        <v>73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1"/>
      <c r="O189" s="11"/>
    </row>
    <row r="190" spans="1:15" ht="12.75">
      <c r="A190" s="15"/>
      <c r="B190" s="24" t="s">
        <v>74</v>
      </c>
      <c r="C190" s="71" t="s">
        <v>72</v>
      </c>
      <c r="D190" s="72"/>
      <c r="E190" s="79"/>
      <c r="F190" s="72" t="s">
        <v>146</v>
      </c>
      <c r="G190" s="72"/>
      <c r="H190" s="72"/>
      <c r="I190" s="71" t="s">
        <v>147</v>
      </c>
      <c r="J190" s="72"/>
      <c r="K190" s="79"/>
      <c r="L190" s="72"/>
      <c r="M190" s="72"/>
      <c r="N190" s="79"/>
      <c r="O190" s="11"/>
    </row>
    <row r="191" spans="1:15" ht="12.75">
      <c r="A191" s="15"/>
      <c r="B191" s="25" t="str">
        <f>"Header pressure ("&amp;IF(Sheet2!$B$3=1,"psia","kPa (a)")&amp;")"</f>
        <v>Header pressure (psia)</v>
      </c>
      <c r="C191" s="39"/>
      <c r="D191" s="38"/>
      <c r="E191" s="40"/>
      <c r="F191" s="38"/>
      <c r="G191" s="38"/>
      <c r="H191" s="38"/>
      <c r="I191" s="39"/>
      <c r="J191" s="38"/>
      <c r="K191" s="40"/>
      <c r="L191" s="38"/>
      <c r="M191" s="38"/>
      <c r="N191" s="40"/>
      <c r="O191" s="11"/>
    </row>
    <row r="192" spans="1:15" ht="12.75">
      <c r="A192" s="15"/>
      <c r="B192" s="26" t="str">
        <f>"Header temperature ("&amp;IF(Sheet2!$B$3=1,"F","C")&amp;")"</f>
        <v>Header temperature (F)</v>
      </c>
      <c r="C192" s="67"/>
      <c r="D192" s="41"/>
      <c r="E192" s="68"/>
      <c r="F192" s="41"/>
      <c r="G192" s="41"/>
      <c r="H192" s="41"/>
      <c r="I192" s="67"/>
      <c r="J192" s="41"/>
      <c r="K192" s="68"/>
      <c r="L192" s="41"/>
      <c r="M192" s="41"/>
      <c r="N192" s="68"/>
      <c r="O192" s="11"/>
    </row>
    <row r="193" spans="1:15" ht="12.75">
      <c r="A193" s="15"/>
      <c r="B193" s="27" t="s">
        <v>75</v>
      </c>
      <c r="C193" s="31"/>
      <c r="D193" s="44"/>
      <c r="E193" s="45"/>
      <c r="F193" s="44"/>
      <c r="G193" s="44"/>
      <c r="H193" s="44"/>
      <c r="I193" s="31"/>
      <c r="J193" s="44"/>
      <c r="K193" s="45"/>
      <c r="L193" s="44"/>
      <c r="M193" s="44"/>
      <c r="N193" s="45"/>
      <c r="O193" s="11"/>
    </row>
    <row r="194" spans="1:15" ht="12.75">
      <c r="A194" s="15"/>
      <c r="B194" s="26" t="str">
        <f>"Marginal availability ("&amp;IF(Sheet2!$B$3=1,"lb/h","kg/h")&amp;")"</f>
        <v>Marginal availability (lb/h)</v>
      </c>
      <c r="C194" s="67"/>
      <c r="D194" s="41"/>
      <c r="E194" s="68"/>
      <c r="F194" s="41"/>
      <c r="G194" s="41"/>
      <c r="H194" s="41"/>
      <c r="I194" s="67"/>
      <c r="J194" s="41"/>
      <c r="K194" s="68"/>
      <c r="L194" s="41"/>
      <c r="M194" s="41"/>
      <c r="N194" s="68"/>
      <c r="O194" s="11"/>
    </row>
    <row r="195" spans="1:15" ht="12.75">
      <c r="A195" s="15"/>
      <c r="B195" s="27" t="str">
        <f>"Marginal cost ("&amp;IF(Sheet2!$B$3=1,"$/Mscf","$/Normal m3")&amp;")"</f>
        <v>Marginal cost ($/Mscf)</v>
      </c>
      <c r="C195" s="31"/>
      <c r="D195" s="44"/>
      <c r="E195" s="45"/>
      <c r="F195" s="44"/>
      <c r="G195" s="44"/>
      <c r="H195" s="44"/>
      <c r="I195" s="31"/>
      <c r="J195" s="44"/>
      <c r="K195" s="45"/>
      <c r="L195" s="44"/>
      <c r="M195" s="44"/>
      <c r="N195" s="45"/>
      <c r="O195" s="11"/>
    </row>
    <row r="196" spans="1:15" ht="12.75">
      <c r="A196" s="3"/>
      <c r="B196" s="4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13"/>
    </row>
    <row r="197" spans="3:5" ht="12.75">
      <c r="C197" s="80"/>
      <c r="D197" s="80"/>
      <c r="E197" s="80"/>
    </row>
    <row r="198" spans="3:5" ht="12.75">
      <c r="C198" s="80"/>
      <c r="D198" s="80"/>
      <c r="E198" s="80"/>
    </row>
    <row r="199" spans="3:5" ht="12.75">
      <c r="C199" s="80"/>
      <c r="D199" s="80"/>
      <c r="E199" s="80"/>
    </row>
    <row r="200" spans="3:5" ht="12.75">
      <c r="C200" s="80"/>
      <c r="D200" s="80"/>
      <c r="E200" s="80"/>
    </row>
    <row r="201" spans="3:5" ht="12.75">
      <c r="C201" s="80"/>
      <c r="D201" s="80"/>
      <c r="E201" s="80"/>
    </row>
    <row r="202" spans="3:5" ht="12.75">
      <c r="C202" s="80"/>
      <c r="D202" s="80"/>
      <c r="E202" s="80"/>
    </row>
    <row r="203" spans="3:5" ht="12.75">
      <c r="C203" s="80"/>
      <c r="D203" s="80"/>
      <c r="E203" s="80"/>
    </row>
  </sheetData>
  <mergeCells count="635">
    <mergeCell ref="L194:N194"/>
    <mergeCell ref="L195:N195"/>
    <mergeCell ref="L196:N196"/>
    <mergeCell ref="B108:N108"/>
    <mergeCell ref="B137:N137"/>
    <mergeCell ref="B152:N152"/>
    <mergeCell ref="B161:N161"/>
    <mergeCell ref="B170:N170"/>
    <mergeCell ref="B181:N181"/>
    <mergeCell ref="B189:N189"/>
    <mergeCell ref="L190:N190"/>
    <mergeCell ref="L191:N191"/>
    <mergeCell ref="L192:N192"/>
    <mergeCell ref="L193:N193"/>
    <mergeCell ref="L186:N186"/>
    <mergeCell ref="L187:N187"/>
    <mergeCell ref="L188:N188"/>
    <mergeCell ref="A4:G6"/>
    <mergeCell ref="A7:G7"/>
    <mergeCell ref="A102:G104"/>
    <mergeCell ref="A105:G105"/>
    <mergeCell ref="L182:N182"/>
    <mergeCell ref="L183:N183"/>
    <mergeCell ref="L184:N184"/>
    <mergeCell ref="L185:N185"/>
    <mergeCell ref="L178:N178"/>
    <mergeCell ref="L179:N179"/>
    <mergeCell ref="L180:N180"/>
    <mergeCell ref="L174:N174"/>
    <mergeCell ref="L175:N175"/>
    <mergeCell ref="L176:N176"/>
    <mergeCell ref="L177:N177"/>
    <mergeCell ref="L171:N171"/>
    <mergeCell ref="L172:N172"/>
    <mergeCell ref="L173:N173"/>
    <mergeCell ref="L166:N166"/>
    <mergeCell ref="L167:N167"/>
    <mergeCell ref="L168:N168"/>
    <mergeCell ref="L169:N169"/>
    <mergeCell ref="L162:N162"/>
    <mergeCell ref="L163:N163"/>
    <mergeCell ref="L164:N164"/>
    <mergeCell ref="L165:N165"/>
    <mergeCell ref="L158:N158"/>
    <mergeCell ref="L159:N159"/>
    <mergeCell ref="L160:N160"/>
    <mergeCell ref="L154:N154"/>
    <mergeCell ref="L155:N155"/>
    <mergeCell ref="L156:N156"/>
    <mergeCell ref="L157:N157"/>
    <mergeCell ref="L150:N150"/>
    <mergeCell ref="L151:N151"/>
    <mergeCell ref="L153:N153"/>
    <mergeCell ref="L146:N146"/>
    <mergeCell ref="L147:N147"/>
    <mergeCell ref="L148:N148"/>
    <mergeCell ref="L149:N149"/>
    <mergeCell ref="L142:N142"/>
    <mergeCell ref="L143:N143"/>
    <mergeCell ref="L144:N144"/>
    <mergeCell ref="L145:N145"/>
    <mergeCell ref="L138:N138"/>
    <mergeCell ref="L139:N139"/>
    <mergeCell ref="L140:N140"/>
    <mergeCell ref="L141:N141"/>
    <mergeCell ref="L134:N134"/>
    <mergeCell ref="L135:N135"/>
    <mergeCell ref="L136:N136"/>
    <mergeCell ref="L130:N130"/>
    <mergeCell ref="L131:N131"/>
    <mergeCell ref="L132:N132"/>
    <mergeCell ref="L133:N133"/>
    <mergeCell ref="L126:N126"/>
    <mergeCell ref="L127:N127"/>
    <mergeCell ref="L128:N128"/>
    <mergeCell ref="L129:N129"/>
    <mergeCell ref="L122:N122"/>
    <mergeCell ref="L123:N123"/>
    <mergeCell ref="L124:N124"/>
    <mergeCell ref="L125:N125"/>
    <mergeCell ref="L118:N118"/>
    <mergeCell ref="L119:N119"/>
    <mergeCell ref="L120:N120"/>
    <mergeCell ref="L121:N121"/>
    <mergeCell ref="I195:K195"/>
    <mergeCell ref="I196:K196"/>
    <mergeCell ref="L109:N109"/>
    <mergeCell ref="L110:N110"/>
    <mergeCell ref="L111:N111"/>
    <mergeCell ref="L112:N112"/>
    <mergeCell ref="L113:N113"/>
    <mergeCell ref="L114:N114"/>
    <mergeCell ref="L115:N115"/>
    <mergeCell ref="I191:K191"/>
    <mergeCell ref="I192:K192"/>
    <mergeCell ref="I193:K193"/>
    <mergeCell ref="I194:K194"/>
    <mergeCell ref="I187:K187"/>
    <mergeCell ref="I188:K188"/>
    <mergeCell ref="I190:K190"/>
    <mergeCell ref="I183:K183"/>
    <mergeCell ref="I184:K184"/>
    <mergeCell ref="I185:K185"/>
    <mergeCell ref="I186:K186"/>
    <mergeCell ref="I179:K179"/>
    <mergeCell ref="I180:K180"/>
    <mergeCell ref="I182:K182"/>
    <mergeCell ref="I175:K175"/>
    <mergeCell ref="I176:K176"/>
    <mergeCell ref="I177:K177"/>
    <mergeCell ref="I178:K178"/>
    <mergeCell ref="I171:K171"/>
    <mergeCell ref="I172:K172"/>
    <mergeCell ref="I173:K173"/>
    <mergeCell ref="I174:K174"/>
    <mergeCell ref="I167:K167"/>
    <mergeCell ref="I168:K168"/>
    <mergeCell ref="I169:K169"/>
    <mergeCell ref="I163:K163"/>
    <mergeCell ref="I164:K164"/>
    <mergeCell ref="I165:K165"/>
    <mergeCell ref="I166:K166"/>
    <mergeCell ref="I159:K159"/>
    <mergeCell ref="I160:K160"/>
    <mergeCell ref="I162:K162"/>
    <mergeCell ref="I155:K155"/>
    <mergeCell ref="I156:K156"/>
    <mergeCell ref="I157:K157"/>
    <mergeCell ref="I158:K158"/>
    <mergeCell ref="I151:K151"/>
    <mergeCell ref="I153:K153"/>
    <mergeCell ref="I154:K154"/>
    <mergeCell ref="I147:K147"/>
    <mergeCell ref="I148:K148"/>
    <mergeCell ref="I149:K149"/>
    <mergeCell ref="I150:K150"/>
    <mergeCell ref="I143:K143"/>
    <mergeCell ref="I144:K144"/>
    <mergeCell ref="I145:K145"/>
    <mergeCell ref="I146:K146"/>
    <mergeCell ref="I139:K139"/>
    <mergeCell ref="I140:K140"/>
    <mergeCell ref="I141:K141"/>
    <mergeCell ref="I142:K142"/>
    <mergeCell ref="F195:H195"/>
    <mergeCell ref="F196:H196"/>
    <mergeCell ref="I109:K109"/>
    <mergeCell ref="I110:K110"/>
    <mergeCell ref="I111:K111"/>
    <mergeCell ref="I112:K112"/>
    <mergeCell ref="I113:K113"/>
    <mergeCell ref="I114:K114"/>
    <mergeCell ref="I115:K115"/>
    <mergeCell ref="F191:H191"/>
    <mergeCell ref="F192:H192"/>
    <mergeCell ref="F193:H193"/>
    <mergeCell ref="F194:H194"/>
    <mergeCell ref="F187:H187"/>
    <mergeCell ref="F188:H188"/>
    <mergeCell ref="F190:H190"/>
    <mergeCell ref="F183:H183"/>
    <mergeCell ref="F184:H184"/>
    <mergeCell ref="F185:H185"/>
    <mergeCell ref="F186:H186"/>
    <mergeCell ref="F179:H179"/>
    <mergeCell ref="F180:H180"/>
    <mergeCell ref="F182:H182"/>
    <mergeCell ref="F175:H175"/>
    <mergeCell ref="F176:H176"/>
    <mergeCell ref="F177:H177"/>
    <mergeCell ref="F178:H178"/>
    <mergeCell ref="F171:H171"/>
    <mergeCell ref="F172:H172"/>
    <mergeCell ref="F173:H173"/>
    <mergeCell ref="F174:H174"/>
    <mergeCell ref="F167:H167"/>
    <mergeCell ref="F168:H168"/>
    <mergeCell ref="F169:H169"/>
    <mergeCell ref="F163:H163"/>
    <mergeCell ref="F164:H164"/>
    <mergeCell ref="F165:H165"/>
    <mergeCell ref="F166:H166"/>
    <mergeCell ref="F159:H159"/>
    <mergeCell ref="F160:H160"/>
    <mergeCell ref="F162:H162"/>
    <mergeCell ref="C201:E201"/>
    <mergeCell ref="C199:E199"/>
    <mergeCell ref="C200:E200"/>
    <mergeCell ref="C193:E193"/>
    <mergeCell ref="C194:E194"/>
    <mergeCell ref="C195:E195"/>
    <mergeCell ref="C196:E196"/>
    <mergeCell ref="C202:E202"/>
    <mergeCell ref="C203:E203"/>
    <mergeCell ref="F109:H109"/>
    <mergeCell ref="F110:H110"/>
    <mergeCell ref="F111:H111"/>
    <mergeCell ref="F112:H112"/>
    <mergeCell ref="F113:H113"/>
    <mergeCell ref="F114:H114"/>
    <mergeCell ref="C197:E197"/>
    <mergeCell ref="C198:E198"/>
    <mergeCell ref="C190:E190"/>
    <mergeCell ref="C191:E191"/>
    <mergeCell ref="C192:E192"/>
    <mergeCell ref="C185:E185"/>
    <mergeCell ref="C186:E186"/>
    <mergeCell ref="C187:E187"/>
    <mergeCell ref="C188:E188"/>
    <mergeCell ref="C182:E182"/>
    <mergeCell ref="C183:E183"/>
    <mergeCell ref="C184:E184"/>
    <mergeCell ref="C177:E177"/>
    <mergeCell ref="C178:E178"/>
    <mergeCell ref="C179:E179"/>
    <mergeCell ref="C180:E180"/>
    <mergeCell ref="C173:E173"/>
    <mergeCell ref="C174:E174"/>
    <mergeCell ref="C175:E175"/>
    <mergeCell ref="C176:E176"/>
    <mergeCell ref="C169:E169"/>
    <mergeCell ref="C171:E171"/>
    <mergeCell ref="C172:E172"/>
    <mergeCell ref="C165:E165"/>
    <mergeCell ref="C166:E166"/>
    <mergeCell ref="C167:E167"/>
    <mergeCell ref="C168:E168"/>
    <mergeCell ref="A88:A98"/>
    <mergeCell ref="I90:O98"/>
    <mergeCell ref="B98:H98"/>
    <mergeCell ref="D92:H92"/>
    <mergeCell ref="D93:H93"/>
    <mergeCell ref="D94:H94"/>
    <mergeCell ref="D95:H95"/>
    <mergeCell ref="B94:C94"/>
    <mergeCell ref="B95:C95"/>
    <mergeCell ref="B96:H96"/>
    <mergeCell ref="C109:E109"/>
    <mergeCell ref="B97:H97"/>
    <mergeCell ref="B90:C90"/>
    <mergeCell ref="B91:C91"/>
    <mergeCell ref="B93:C93"/>
    <mergeCell ref="B92:C92"/>
    <mergeCell ref="D90:H90"/>
    <mergeCell ref="D91:H91"/>
    <mergeCell ref="L85:N85"/>
    <mergeCell ref="I86:K86"/>
    <mergeCell ref="L86:N86"/>
    <mergeCell ref="B87:N87"/>
    <mergeCell ref="L81:M81"/>
    <mergeCell ref="C110:E110"/>
    <mergeCell ref="C111:E111"/>
    <mergeCell ref="I82:K82"/>
    <mergeCell ref="I83:K83"/>
    <mergeCell ref="L82:N82"/>
    <mergeCell ref="L83:N83"/>
    <mergeCell ref="I84:K84"/>
    <mergeCell ref="I85:K85"/>
    <mergeCell ref="L84:N84"/>
    <mergeCell ref="L78:M78"/>
    <mergeCell ref="L79:M79"/>
    <mergeCell ref="C112:E112"/>
    <mergeCell ref="C113:E113"/>
    <mergeCell ref="F78:G78"/>
    <mergeCell ref="F79:G79"/>
    <mergeCell ref="C80:D80"/>
    <mergeCell ref="C81:D81"/>
    <mergeCell ref="C79:D79"/>
    <mergeCell ref="L80:M80"/>
    <mergeCell ref="L76:M76"/>
    <mergeCell ref="L77:M77"/>
    <mergeCell ref="C114:E114"/>
    <mergeCell ref="C115:E115"/>
    <mergeCell ref="F115:H115"/>
    <mergeCell ref="F86:H86"/>
    <mergeCell ref="F80:G80"/>
    <mergeCell ref="F81:G81"/>
    <mergeCell ref="I78:J78"/>
    <mergeCell ref="I79:J79"/>
    <mergeCell ref="L74:M74"/>
    <mergeCell ref="L75:M75"/>
    <mergeCell ref="C116:E116"/>
    <mergeCell ref="C117:E117"/>
    <mergeCell ref="F116:H116"/>
    <mergeCell ref="F117:H117"/>
    <mergeCell ref="I116:K116"/>
    <mergeCell ref="I117:K117"/>
    <mergeCell ref="L116:N116"/>
    <mergeCell ref="L117:N117"/>
    <mergeCell ref="I72:K72"/>
    <mergeCell ref="I73:K73"/>
    <mergeCell ref="L72:N72"/>
    <mergeCell ref="L73:N73"/>
    <mergeCell ref="I70:K70"/>
    <mergeCell ref="I71:K71"/>
    <mergeCell ref="L70:N70"/>
    <mergeCell ref="L71:N71"/>
    <mergeCell ref="I68:K68"/>
    <mergeCell ref="I69:K69"/>
    <mergeCell ref="L68:N68"/>
    <mergeCell ref="L69:N69"/>
    <mergeCell ref="I66:K66"/>
    <mergeCell ref="I67:K67"/>
    <mergeCell ref="L66:N66"/>
    <mergeCell ref="L67:N67"/>
    <mergeCell ref="I64:K64"/>
    <mergeCell ref="I65:K65"/>
    <mergeCell ref="L64:N64"/>
    <mergeCell ref="L65:N65"/>
    <mergeCell ref="I62:K62"/>
    <mergeCell ref="I63:K63"/>
    <mergeCell ref="L62:N62"/>
    <mergeCell ref="L63:N63"/>
    <mergeCell ref="I60:K60"/>
    <mergeCell ref="I61:K61"/>
    <mergeCell ref="L60:N60"/>
    <mergeCell ref="L61:N61"/>
    <mergeCell ref="C120:E120"/>
    <mergeCell ref="F118:H118"/>
    <mergeCell ref="F119:H119"/>
    <mergeCell ref="F120:H120"/>
    <mergeCell ref="F82:H82"/>
    <mergeCell ref="F83:H83"/>
    <mergeCell ref="C121:E121"/>
    <mergeCell ref="C122:E122"/>
    <mergeCell ref="F121:H121"/>
    <mergeCell ref="F122:H122"/>
    <mergeCell ref="F84:H84"/>
    <mergeCell ref="F85:H85"/>
    <mergeCell ref="C118:E118"/>
    <mergeCell ref="C119:E119"/>
    <mergeCell ref="C123:E123"/>
    <mergeCell ref="C124:E124"/>
    <mergeCell ref="F123:H123"/>
    <mergeCell ref="F124:H124"/>
    <mergeCell ref="I123:K123"/>
    <mergeCell ref="I124:K124"/>
    <mergeCell ref="I80:J80"/>
    <mergeCell ref="I81:J81"/>
    <mergeCell ref="I121:K121"/>
    <mergeCell ref="I122:K122"/>
    <mergeCell ref="I118:K118"/>
    <mergeCell ref="I119:K119"/>
    <mergeCell ref="I120:K120"/>
    <mergeCell ref="I76:J76"/>
    <mergeCell ref="I77:J77"/>
    <mergeCell ref="F76:G76"/>
    <mergeCell ref="F77:G77"/>
    <mergeCell ref="I74:J74"/>
    <mergeCell ref="I75:J75"/>
    <mergeCell ref="F74:G74"/>
    <mergeCell ref="F75:G75"/>
    <mergeCell ref="C84:E84"/>
    <mergeCell ref="C85:E85"/>
    <mergeCell ref="C82:E82"/>
    <mergeCell ref="C83:E83"/>
    <mergeCell ref="C125:E125"/>
    <mergeCell ref="C126:E126"/>
    <mergeCell ref="F125:H125"/>
    <mergeCell ref="F126:H126"/>
    <mergeCell ref="I127:K127"/>
    <mergeCell ref="I128:K128"/>
    <mergeCell ref="F68:H68"/>
    <mergeCell ref="F69:H69"/>
    <mergeCell ref="F127:H127"/>
    <mergeCell ref="F128:H128"/>
    <mergeCell ref="I125:K125"/>
    <mergeCell ref="I126:K126"/>
    <mergeCell ref="F70:H70"/>
    <mergeCell ref="F71:H71"/>
    <mergeCell ref="F66:H66"/>
    <mergeCell ref="F67:H67"/>
    <mergeCell ref="C129:E129"/>
    <mergeCell ref="C130:E130"/>
    <mergeCell ref="F129:H129"/>
    <mergeCell ref="F130:H130"/>
    <mergeCell ref="C127:E127"/>
    <mergeCell ref="C128:E128"/>
    <mergeCell ref="F72:H72"/>
    <mergeCell ref="F73:H73"/>
    <mergeCell ref="C131:E131"/>
    <mergeCell ref="C132:E132"/>
    <mergeCell ref="F131:H131"/>
    <mergeCell ref="F132:H132"/>
    <mergeCell ref="C133:E133"/>
    <mergeCell ref="C134:E134"/>
    <mergeCell ref="F133:H133"/>
    <mergeCell ref="F134:H134"/>
    <mergeCell ref="I133:K133"/>
    <mergeCell ref="I134:K134"/>
    <mergeCell ref="F62:H62"/>
    <mergeCell ref="F63:H63"/>
    <mergeCell ref="I131:K131"/>
    <mergeCell ref="I132:K132"/>
    <mergeCell ref="F64:H64"/>
    <mergeCell ref="F65:H65"/>
    <mergeCell ref="I129:K129"/>
    <mergeCell ref="I130:K130"/>
    <mergeCell ref="I135:K135"/>
    <mergeCell ref="I136:K136"/>
    <mergeCell ref="F60:H60"/>
    <mergeCell ref="F61:H61"/>
    <mergeCell ref="A99:G100"/>
    <mergeCell ref="A101:G101"/>
    <mergeCell ref="C135:E135"/>
    <mergeCell ref="C136:E136"/>
    <mergeCell ref="F135:H135"/>
    <mergeCell ref="F136:H136"/>
    <mergeCell ref="C138:E138"/>
    <mergeCell ref="F138:H138"/>
    <mergeCell ref="I138:K138"/>
    <mergeCell ref="C86:E86"/>
    <mergeCell ref="B106:O107"/>
    <mergeCell ref="H99:I99"/>
    <mergeCell ref="H100:I100"/>
    <mergeCell ref="J99:O99"/>
    <mergeCell ref="J100:L100"/>
    <mergeCell ref="N100:O100"/>
    <mergeCell ref="C139:E139"/>
    <mergeCell ref="C140:E140"/>
    <mergeCell ref="C141:E141"/>
    <mergeCell ref="F139:H139"/>
    <mergeCell ref="F140:H140"/>
    <mergeCell ref="F141:H141"/>
    <mergeCell ref="F144:H144"/>
    <mergeCell ref="F145:H145"/>
    <mergeCell ref="C142:E142"/>
    <mergeCell ref="C143:E143"/>
    <mergeCell ref="F142:H142"/>
    <mergeCell ref="F143:H143"/>
    <mergeCell ref="C74:D74"/>
    <mergeCell ref="B88:O89"/>
    <mergeCell ref="C148:E148"/>
    <mergeCell ref="C149:E149"/>
    <mergeCell ref="F148:H148"/>
    <mergeCell ref="F149:H149"/>
    <mergeCell ref="C146:E146"/>
    <mergeCell ref="C147:E147"/>
    <mergeCell ref="F146:H146"/>
    <mergeCell ref="F147:H147"/>
    <mergeCell ref="C151:E151"/>
    <mergeCell ref="F151:H151"/>
    <mergeCell ref="C75:D75"/>
    <mergeCell ref="C76:D76"/>
    <mergeCell ref="C77:D77"/>
    <mergeCell ref="C78:D78"/>
    <mergeCell ref="C150:E150"/>
    <mergeCell ref="F150:H150"/>
    <mergeCell ref="C144:E144"/>
    <mergeCell ref="C145:E145"/>
    <mergeCell ref="C70:E70"/>
    <mergeCell ref="C71:E71"/>
    <mergeCell ref="C72:E72"/>
    <mergeCell ref="C73:E73"/>
    <mergeCell ref="C66:E66"/>
    <mergeCell ref="C67:E67"/>
    <mergeCell ref="C68:E68"/>
    <mergeCell ref="C69:E69"/>
    <mergeCell ref="C62:E62"/>
    <mergeCell ref="C63:E63"/>
    <mergeCell ref="C64:E64"/>
    <mergeCell ref="C65:E65"/>
    <mergeCell ref="C158:E158"/>
    <mergeCell ref="C159:E159"/>
    <mergeCell ref="C160:E160"/>
    <mergeCell ref="C153:E153"/>
    <mergeCell ref="C154:E154"/>
    <mergeCell ref="C155:E155"/>
    <mergeCell ref="C156:E156"/>
    <mergeCell ref="A37:A57"/>
    <mergeCell ref="B58:O58"/>
    <mergeCell ref="B59:O59"/>
    <mergeCell ref="A59:A87"/>
    <mergeCell ref="O60:O87"/>
    <mergeCell ref="K56:L56"/>
    <mergeCell ref="M56:N56"/>
    <mergeCell ref="B57:N57"/>
    <mergeCell ref="C60:E60"/>
    <mergeCell ref="C61:E61"/>
    <mergeCell ref="C164:E164"/>
    <mergeCell ref="F153:H153"/>
    <mergeCell ref="F154:H154"/>
    <mergeCell ref="F155:H155"/>
    <mergeCell ref="F156:H156"/>
    <mergeCell ref="F157:H157"/>
    <mergeCell ref="F158:H158"/>
    <mergeCell ref="C162:E162"/>
    <mergeCell ref="C163:E163"/>
    <mergeCell ref="C157:E157"/>
    <mergeCell ref="C56:D56"/>
    <mergeCell ref="E56:F56"/>
    <mergeCell ref="G56:H56"/>
    <mergeCell ref="I56:J56"/>
    <mergeCell ref="K55:L55"/>
    <mergeCell ref="M55:N55"/>
    <mergeCell ref="C54:D54"/>
    <mergeCell ref="E54:F54"/>
    <mergeCell ref="C55:D55"/>
    <mergeCell ref="E55:F55"/>
    <mergeCell ref="G55:H55"/>
    <mergeCell ref="I55:J55"/>
    <mergeCell ref="G54:H54"/>
    <mergeCell ref="I54:J54"/>
    <mergeCell ref="K52:L52"/>
    <mergeCell ref="M52:N52"/>
    <mergeCell ref="K53:L53"/>
    <mergeCell ref="M53:N53"/>
    <mergeCell ref="K54:L54"/>
    <mergeCell ref="M54:N54"/>
    <mergeCell ref="C53:D53"/>
    <mergeCell ref="E53:F53"/>
    <mergeCell ref="G53:H53"/>
    <mergeCell ref="I53:J53"/>
    <mergeCell ref="C52:D52"/>
    <mergeCell ref="E52:F52"/>
    <mergeCell ref="G52:H52"/>
    <mergeCell ref="I52:J52"/>
    <mergeCell ref="K51:L51"/>
    <mergeCell ref="M51:N51"/>
    <mergeCell ref="C50:D50"/>
    <mergeCell ref="E50:F50"/>
    <mergeCell ref="C51:D51"/>
    <mergeCell ref="E51:F51"/>
    <mergeCell ref="G51:H51"/>
    <mergeCell ref="I51:J51"/>
    <mergeCell ref="G50:H50"/>
    <mergeCell ref="I50:J50"/>
    <mergeCell ref="K48:L48"/>
    <mergeCell ref="M48:N48"/>
    <mergeCell ref="K49:L49"/>
    <mergeCell ref="M49:N49"/>
    <mergeCell ref="K50:L50"/>
    <mergeCell ref="M50:N50"/>
    <mergeCell ref="C49:D49"/>
    <mergeCell ref="E49:F49"/>
    <mergeCell ref="G49:H49"/>
    <mergeCell ref="I49:J49"/>
    <mergeCell ref="C48:D48"/>
    <mergeCell ref="E48:F48"/>
    <mergeCell ref="G48:H48"/>
    <mergeCell ref="I48:J48"/>
    <mergeCell ref="K47:L47"/>
    <mergeCell ref="M47:N47"/>
    <mergeCell ref="E46:F46"/>
    <mergeCell ref="G46:H46"/>
    <mergeCell ref="I46:J46"/>
    <mergeCell ref="K46:L46"/>
    <mergeCell ref="M46:N46"/>
    <mergeCell ref="C47:D47"/>
    <mergeCell ref="E47:F47"/>
    <mergeCell ref="G47:H47"/>
    <mergeCell ref="I47:J47"/>
    <mergeCell ref="I44:J44"/>
    <mergeCell ref="K44:L44"/>
    <mergeCell ref="M44:N44"/>
    <mergeCell ref="K45:L45"/>
    <mergeCell ref="M45:N45"/>
    <mergeCell ref="C45:D45"/>
    <mergeCell ref="E45:F45"/>
    <mergeCell ref="G45:H45"/>
    <mergeCell ref="I45:J45"/>
    <mergeCell ref="I42:J42"/>
    <mergeCell ref="K42:L42"/>
    <mergeCell ref="M42:N42"/>
    <mergeCell ref="C43:D43"/>
    <mergeCell ref="E43:F43"/>
    <mergeCell ref="G43:H43"/>
    <mergeCell ref="I43:J43"/>
    <mergeCell ref="K43:L43"/>
    <mergeCell ref="M43:N43"/>
    <mergeCell ref="C42:D42"/>
    <mergeCell ref="B21:O21"/>
    <mergeCell ref="C10:N11"/>
    <mergeCell ref="C12:N13"/>
    <mergeCell ref="C14:N15"/>
    <mergeCell ref="O10:O20"/>
    <mergeCell ref="C20:H20"/>
    <mergeCell ref="I16:N16"/>
    <mergeCell ref="I17:N17"/>
    <mergeCell ref="I18:N18"/>
    <mergeCell ref="I19:N19"/>
    <mergeCell ref="I20:N20"/>
    <mergeCell ref="A22:A25"/>
    <mergeCell ref="A8:A21"/>
    <mergeCell ref="B10:B11"/>
    <mergeCell ref="B12:B13"/>
    <mergeCell ref="B14:B15"/>
    <mergeCell ref="C16:H16"/>
    <mergeCell ref="C17:H17"/>
    <mergeCell ref="C18:H18"/>
    <mergeCell ref="C19:H19"/>
    <mergeCell ref="C38:D38"/>
    <mergeCell ref="E38:F38"/>
    <mergeCell ref="G38:H38"/>
    <mergeCell ref="I38:J38"/>
    <mergeCell ref="B25:O25"/>
    <mergeCell ref="C40:D40"/>
    <mergeCell ref="E40:F40"/>
    <mergeCell ref="G40:H40"/>
    <mergeCell ref="I40:J40"/>
    <mergeCell ref="K40:L40"/>
    <mergeCell ref="M40:N40"/>
    <mergeCell ref="K38:L38"/>
    <mergeCell ref="M38:N38"/>
    <mergeCell ref="C39:D39"/>
    <mergeCell ref="M41:N41"/>
    <mergeCell ref="O38:O57"/>
    <mergeCell ref="B28:B31"/>
    <mergeCell ref="B26:O27"/>
    <mergeCell ref="B36:O37"/>
    <mergeCell ref="E39:F39"/>
    <mergeCell ref="G39:H39"/>
    <mergeCell ref="I39:J39"/>
    <mergeCell ref="K39:L39"/>
    <mergeCell ref="M39:N39"/>
    <mergeCell ref="C44:D44"/>
    <mergeCell ref="E44:F44"/>
    <mergeCell ref="G44:H44"/>
    <mergeCell ref="B8:O9"/>
    <mergeCell ref="B22:O23"/>
    <mergeCell ref="C41:D41"/>
    <mergeCell ref="E41:F41"/>
    <mergeCell ref="G41:H41"/>
    <mergeCell ref="I41:J41"/>
    <mergeCell ref="K41:L41"/>
    <mergeCell ref="C46:D46"/>
    <mergeCell ref="J1:O1"/>
    <mergeCell ref="N2:O2"/>
    <mergeCell ref="J2:L2"/>
    <mergeCell ref="A1:G2"/>
    <mergeCell ref="H1:I1"/>
    <mergeCell ref="H2:I2"/>
    <mergeCell ref="A3:G3"/>
    <mergeCell ref="E42:F42"/>
    <mergeCell ref="G42:H42"/>
  </mergeCells>
  <printOptions/>
  <pageMargins left="0.75" right="0.75" top="1" bottom="1" header="0.5" footer="0.5"/>
  <pageSetup horizontalDpi="300" verticalDpi="300" orientation="portrait" scale="52" r:id="rId2"/>
  <rowBreaks count="1" manualBreakCount="1">
    <brk id="98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"/>
  <sheetViews>
    <sheetView workbookViewId="0" topLeftCell="A1">
      <selection activeCell="C8" sqref="C8"/>
    </sheetView>
  </sheetViews>
  <sheetFormatPr defaultColWidth="9.140625" defaultRowHeight="12.75"/>
  <cols>
    <col min="1" max="1" width="13.8515625" style="0" customWidth="1"/>
  </cols>
  <sheetData>
    <row r="3" spans="1:2" ht="12.75">
      <c r="A3" t="s">
        <v>78</v>
      </c>
      <c r="B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gptowler</dc:creator>
  <cp:keywords/>
  <dc:description/>
  <cp:lastModifiedBy>Caroline Towler</cp:lastModifiedBy>
  <cp:lastPrinted>2007-04-28T16:20:57Z</cp:lastPrinted>
  <dcterms:created xsi:type="dcterms:W3CDTF">2004-05-28T11:22:52Z</dcterms:created>
  <dcterms:modified xsi:type="dcterms:W3CDTF">2007-04-28T16:21:13Z</dcterms:modified>
  <cp:category/>
  <cp:version/>
  <cp:contentType/>
  <cp:contentStatus/>
</cp:coreProperties>
</file>