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Pump and line calc" sheetId="1" r:id="rId1"/>
  </sheets>
  <definedNames/>
  <calcPr fullCalcOnLoad="1"/>
</workbook>
</file>

<file path=xl/sharedStrings.xml><?xml version="1.0" encoding="utf-8"?>
<sst xmlns="http://schemas.openxmlformats.org/spreadsheetml/2006/main" count="183" uniqueCount="124">
  <si>
    <t>Units</t>
  </si>
  <si>
    <t>Company Name</t>
  </si>
  <si>
    <t>Project Name</t>
  </si>
  <si>
    <t>Project Number</t>
  </si>
  <si>
    <t>Sheet</t>
  </si>
  <si>
    <t>Address</t>
  </si>
  <si>
    <t>REV</t>
  </si>
  <si>
    <t>DATE</t>
  </si>
  <si>
    <t>BY</t>
  </si>
  <si>
    <t>APVD</t>
  </si>
  <si>
    <t>Form XXXXX-YY-ZZ</t>
  </si>
  <si>
    <t>Owner's Name</t>
  </si>
  <si>
    <t>Plant Location</t>
  </si>
  <si>
    <t>Case Description</t>
  </si>
  <si>
    <t>Equipment label</t>
  </si>
  <si>
    <t>Process service</t>
  </si>
  <si>
    <t>Plant section</t>
  </si>
  <si>
    <t>Equipment name</t>
  </si>
  <si>
    <t>NOTES</t>
  </si>
  <si>
    <t>Fluid</t>
  </si>
  <si>
    <t>Density</t>
  </si>
  <si>
    <t>of</t>
  </si>
  <si>
    <t>Pump and Line Calculation Sheet</t>
  </si>
  <si>
    <t>ºC</t>
  </si>
  <si>
    <t>m/s</t>
  </si>
  <si>
    <t>Viscosity</t>
  </si>
  <si>
    <t>Normal flow rate</t>
  </si>
  <si>
    <t>Design flow rate</t>
  </si>
  <si>
    <r>
      <t>kg/m</t>
    </r>
    <r>
      <rPr>
        <vertAlign val="superscript"/>
        <sz val="10"/>
        <rFont val="Arial"/>
        <family val="2"/>
      </rPr>
      <t>3</t>
    </r>
  </si>
  <si>
    <r>
      <t>N.s/m</t>
    </r>
    <r>
      <rPr>
        <vertAlign val="superscript"/>
        <sz val="10"/>
        <rFont val="Arial"/>
        <family val="2"/>
      </rPr>
      <t>2</t>
    </r>
  </si>
  <si>
    <t>kg/s</t>
  </si>
  <si>
    <t>Flow</t>
  </si>
  <si>
    <t>Max.</t>
  </si>
  <si>
    <t>Velocity</t>
  </si>
  <si>
    <t>Friction loss</t>
  </si>
  <si>
    <t>kPa/m</t>
  </si>
  <si>
    <t>Line length</t>
  </si>
  <si>
    <t>m</t>
  </si>
  <si>
    <t>Line loss</t>
  </si>
  <si>
    <t>kPa</t>
  </si>
  <si>
    <t>(40 kPa)</t>
  </si>
  <si>
    <t>Strainer</t>
  </si>
  <si>
    <t>(1) Sub-total</t>
  </si>
  <si>
    <t>Static head</t>
  </si>
  <si>
    <t>(2) Sub-total</t>
  </si>
  <si>
    <r>
      <t>u</t>
    </r>
    <r>
      <rPr>
        <vertAlign val="subscript"/>
        <sz val="10"/>
        <rFont val="Times New Roman"/>
        <family val="1"/>
      </rPr>
      <t>1</t>
    </r>
  </si>
  <si>
    <r>
      <t>D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1</t>
    </r>
  </si>
  <si>
    <r>
      <t>L</t>
    </r>
    <r>
      <rPr>
        <vertAlign val="subscript"/>
        <sz val="10"/>
        <rFont val="Times New Roman"/>
        <family val="1"/>
      </rPr>
      <t>1</t>
    </r>
  </si>
  <si>
    <r>
      <t>D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</t>
    </r>
    <r>
      <rPr>
        <vertAlign val="subscript"/>
        <sz val="10"/>
        <rFont val="Times New Roman"/>
        <family val="1"/>
      </rPr>
      <t>1</t>
    </r>
  </si>
  <si>
    <r>
      <t>z</t>
    </r>
    <r>
      <rPr>
        <vertAlign val="subscript"/>
        <sz val="10"/>
        <rFont val="Times New Roman"/>
        <family val="1"/>
      </rPr>
      <t>1</t>
    </r>
  </si>
  <si>
    <r>
      <t>r</t>
    </r>
    <r>
      <rPr>
        <sz val="10"/>
        <rFont val="Times New Roman"/>
        <family val="1"/>
      </rPr>
      <t>gz</t>
    </r>
    <r>
      <rPr>
        <vertAlign val="subscript"/>
        <sz val="10"/>
        <rFont val="Times New Roman"/>
        <family val="1"/>
      </rPr>
      <t>1</t>
    </r>
  </si>
  <si>
    <r>
      <t xml:space="preserve">(2)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(1)</t>
    </r>
  </si>
  <si>
    <r>
      <t xml:space="preserve">(3)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(4)</t>
    </r>
  </si>
  <si>
    <r>
      <t>(5)/</t>
    </r>
    <r>
      <rPr>
        <i/>
        <sz val="10"/>
        <rFont val="Symbol"/>
        <family val="1"/>
      </rPr>
      <t>r</t>
    </r>
    <r>
      <rPr>
        <sz val="10"/>
        <rFont val="Times New Roman"/>
        <family val="1"/>
      </rPr>
      <t>g</t>
    </r>
  </si>
  <si>
    <r>
      <t>r</t>
    </r>
    <r>
      <rPr>
        <i/>
        <sz val="10"/>
        <rFont val="Arial"/>
        <family val="2"/>
      </rPr>
      <t>u</t>
    </r>
    <r>
      <rPr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/2</t>
    </r>
  </si>
  <si>
    <t>Note</t>
  </si>
  <si>
    <t>Normal</t>
  </si>
  <si>
    <t>(4) Vapor pressure</t>
  </si>
  <si>
    <t>Control valve</t>
  </si>
  <si>
    <t>Equipment</t>
  </si>
  <si>
    <t>(6) Dynamic loss</t>
  </si>
  <si>
    <t>Equip. press (max)</t>
  </si>
  <si>
    <t>Contingency</t>
  </si>
  <si>
    <t>(7) Sub-total</t>
  </si>
  <si>
    <t>Valve/(6)</t>
  </si>
  <si>
    <t>% Dyn. loss</t>
  </si>
  <si>
    <r>
      <t>D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L</t>
    </r>
    <r>
      <rPr>
        <vertAlign val="subscript"/>
        <sz val="10"/>
        <rFont val="Times New Roman"/>
        <family val="1"/>
      </rPr>
      <t>2</t>
    </r>
  </si>
  <si>
    <r>
      <t>z</t>
    </r>
    <r>
      <rPr>
        <vertAlign val="subscript"/>
        <sz val="10"/>
        <rFont val="Times New Roman"/>
        <family val="1"/>
      </rPr>
      <t>2</t>
    </r>
  </si>
  <si>
    <r>
      <t>r</t>
    </r>
    <r>
      <rPr>
        <sz val="10"/>
        <rFont val="Times New Roman"/>
        <family val="1"/>
      </rPr>
      <t>gz</t>
    </r>
    <r>
      <rPr>
        <vertAlign val="subscript"/>
        <sz val="10"/>
        <rFont val="Times New Roman"/>
        <family val="1"/>
      </rPr>
      <t>2</t>
    </r>
  </si>
  <si>
    <r>
      <t xml:space="preserve">(7) </t>
    </r>
    <r>
      <rPr>
        <sz val="10"/>
        <rFont val="Symbol"/>
        <family val="1"/>
      </rPr>
      <t>+</t>
    </r>
    <r>
      <rPr>
        <sz val="10"/>
        <rFont val="Times New Roman"/>
        <family val="1"/>
      </rPr>
      <t xml:space="preserve"> (6)</t>
    </r>
  </si>
  <si>
    <r>
      <t>(8)/</t>
    </r>
    <r>
      <rPr>
        <i/>
        <sz val="10"/>
        <rFont val="Symbol"/>
        <family val="1"/>
      </rPr>
      <t>r</t>
    </r>
    <r>
      <rPr>
        <sz val="10"/>
        <rFont val="Times New Roman"/>
        <family val="1"/>
      </rPr>
      <t>g</t>
    </r>
  </si>
  <si>
    <r>
      <t>u</t>
    </r>
    <r>
      <rPr>
        <vertAlign val="subscript"/>
        <sz val="10"/>
        <rFont val="Times New Roman"/>
        <family val="1"/>
      </rPr>
      <t>2</t>
    </r>
  </si>
  <si>
    <r>
      <t>L</t>
    </r>
    <r>
      <rPr>
        <vertAlign val="subscript"/>
        <sz val="10"/>
        <rFont val="Times New Roman"/>
        <family val="1"/>
      </rPr>
      <t>2</t>
    </r>
  </si>
  <si>
    <r>
      <t>D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2</t>
    </r>
  </si>
  <si>
    <t>(3)</t>
  </si>
  <si>
    <t>Upstream equipment pressure</t>
  </si>
  <si>
    <t>Entrance loss</t>
  </si>
  <si>
    <t>(3) Suction pressure</t>
  </si>
  <si>
    <t>Line size</t>
  </si>
  <si>
    <t>mm</t>
  </si>
  <si>
    <t>Orifice / Flow meter</t>
  </si>
  <si>
    <t>Total</t>
  </si>
  <si>
    <t>Discharge pressure</t>
  </si>
  <si>
    <t>Suction pressure</t>
  </si>
  <si>
    <t>(8) Differential pressure</t>
  </si>
  <si>
    <t>Pump head</t>
  </si>
  <si>
    <t>Differential pressure</t>
  </si>
  <si>
    <t>Pump type</t>
  </si>
  <si>
    <t>No. of stages</t>
  </si>
  <si>
    <t>Casing design pressure</t>
  </si>
  <si>
    <t>Casing design temperature</t>
  </si>
  <si>
    <t>Driver type</t>
  </si>
  <si>
    <t>Seal type</t>
  </si>
  <si>
    <t>Power supply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</si>
  <si>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</t>
    </r>
  </si>
  <si>
    <t>Pump flow rate</t>
  </si>
  <si>
    <t>normal</t>
  </si>
  <si>
    <t>max.</t>
  </si>
  <si>
    <t>Impeller type</t>
  </si>
  <si>
    <t>m water</t>
  </si>
  <si>
    <t>Catalog No.</t>
  </si>
  <si>
    <t>SUCTION</t>
  </si>
  <si>
    <t>DISCHARGE</t>
  </si>
  <si>
    <t>H 205</t>
  </si>
  <si>
    <t>S&amp;THX</t>
  </si>
  <si>
    <t>Operating temperature</t>
  </si>
  <si>
    <t>Min</t>
  </si>
  <si>
    <t>Max</t>
  </si>
  <si>
    <t>Hydraulic power</t>
  </si>
  <si>
    <t>kW</t>
  </si>
  <si>
    <t>Rated power</t>
  </si>
  <si>
    <t>Efficiency</t>
  </si>
  <si>
    <t>%</t>
  </si>
  <si>
    <t>Mounting</t>
  </si>
  <si>
    <t>Casing type</t>
  </si>
  <si>
    <t>Suction specific speed</t>
  </si>
  <si>
    <t>Pump manufacturer</t>
  </si>
  <si>
    <t>Casing material</t>
  </si>
  <si>
    <t>LINE PRESSURE DROP</t>
  </si>
  <si>
    <t>PUMP DATA</t>
  </si>
  <si>
    <t>SKETCH</t>
  </si>
  <si>
    <t>(5) NPSH available</t>
  </si>
  <si>
    <t>NPSH available</t>
  </si>
  <si>
    <t>NPSH required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</si>
</sst>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#,##0.0_);\(#,##0.0\)"/>
    <numFmt numFmtId="168" formatCode="0.0%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0.00_);\(0.00\)"/>
    <numFmt numFmtId="178" formatCode="0.0000000"/>
    <numFmt numFmtId="179" formatCode="0.000000"/>
    <numFmt numFmtId="180" formatCode="0.0E+00"/>
    <numFmt numFmtId="181" formatCode="0E+00"/>
  </numFmts>
  <fonts count="14">
    <font>
      <sz val="10"/>
      <name val="Arial"/>
      <family val="0"/>
    </font>
    <font>
      <sz val="10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i/>
      <sz val="10"/>
      <name val="Symbol"/>
      <family val="1"/>
    </font>
    <font>
      <i/>
      <sz val="10"/>
      <name val="Arial"/>
      <family val="2"/>
    </font>
    <font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0" fillId="2" borderId="4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3" borderId="7" xfId="0" applyFill="1" applyBorder="1" applyAlignment="1">
      <alignment horizontal="left" indent="2"/>
    </xf>
    <xf numFmtId="0" fontId="0" fillId="3" borderId="8" xfId="0" applyFill="1" applyBorder="1" applyAlignment="1">
      <alignment horizontal="left" indent="2"/>
    </xf>
    <xf numFmtId="0" fontId="0" fillId="3" borderId="9" xfId="0" applyFill="1" applyBorder="1" applyAlignment="1">
      <alignment horizontal="left" indent="2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horizontal="center" vertical="top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2" borderId="1" xfId="0" applyFont="1" applyFill="1" applyBorder="1" applyAlignment="1">
      <alignment vertical="center"/>
    </xf>
    <xf numFmtId="2" fontId="0" fillId="2" borderId="2" xfId="0" applyNumberForma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0" fontId="10" fillId="2" borderId="6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11" fillId="2" borderId="6" xfId="0" applyFont="1" applyFill="1" applyBorder="1" applyAlignment="1">
      <alignment/>
    </xf>
    <xf numFmtId="9" fontId="8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8" fillId="2" borderId="6" xfId="0" applyFont="1" applyFill="1" applyBorder="1" applyAlignment="1" quotePrefix="1">
      <alignment/>
    </xf>
    <xf numFmtId="0" fontId="8" fillId="2" borderId="5" xfId="0" applyFont="1" applyFill="1" applyBorder="1" applyAlignment="1">
      <alignment/>
    </xf>
    <xf numFmtId="9" fontId="0" fillId="2" borderId="2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2" xfId="0" applyFill="1" applyBorder="1" applyAlignment="1">
      <alignment horizontal="right"/>
    </xf>
    <xf numFmtId="169" fontId="0" fillId="2" borderId="0" xfId="0" applyNumberForma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" xfId="0" applyFill="1" applyBorder="1" applyAlignment="1">
      <alignment horizontal="left" indent="2"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170" fontId="0" fillId="2" borderId="0" xfId="0" applyNumberFormat="1" applyFill="1" applyBorder="1" applyAlignment="1">
      <alignment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2" borderId="4" xfId="0" applyFill="1" applyBorder="1" applyAlignment="1">
      <alignment horizontal="left" indent="2"/>
    </xf>
    <xf numFmtId="0" fontId="0" fillId="2" borderId="6" xfId="0" applyFill="1" applyBorder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0" fillId="2" borderId="10" xfId="0" applyFill="1" applyBorder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0" fillId="2" borderId="11" xfId="0" applyFill="1" applyBorder="1" applyAlignment="1">
      <alignment horizontal="left" indent="2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/>
      <protection/>
    </xf>
    <xf numFmtId="0" fontId="0" fillId="3" borderId="8" xfId="0" applyFill="1" applyBorder="1" applyAlignment="1">
      <alignment horizontal="left" indent="2"/>
    </xf>
    <xf numFmtId="0" fontId="0" fillId="3" borderId="9" xfId="0" applyFill="1" applyBorder="1" applyAlignment="1">
      <alignment horizontal="left" indent="2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view="pageBreakPreview" zoomScaleNormal="75" zoomScaleSheetLayoutView="100" workbookViewId="0" topLeftCell="A1">
      <selection activeCell="A1" sqref="A1:G2"/>
    </sheetView>
  </sheetViews>
  <sheetFormatPr defaultColWidth="9.140625" defaultRowHeight="12.75"/>
  <cols>
    <col min="1" max="1" width="2.28125" style="16" customWidth="1"/>
    <col min="2" max="2" width="9.8515625" style="16" customWidth="1"/>
    <col min="3" max="3" width="26.00390625" style="16" customWidth="1"/>
    <col min="4" max="6" width="8.7109375" style="16" customWidth="1"/>
    <col min="7" max="7" width="5.28125" style="16" customWidth="1"/>
    <col min="8" max="15" width="8.7109375" style="16" customWidth="1"/>
    <col min="16" max="18" width="9.140625" style="16" customWidth="1"/>
    <col min="19" max="19" width="0" style="16" hidden="1" customWidth="1"/>
    <col min="20" max="16384" width="9.140625" style="16" customWidth="1"/>
  </cols>
  <sheetData>
    <row r="1" spans="1:15" ht="12.75">
      <c r="A1" s="72" t="s">
        <v>1</v>
      </c>
      <c r="B1" s="73"/>
      <c r="C1" s="73"/>
      <c r="D1" s="73"/>
      <c r="E1" s="73"/>
      <c r="F1" s="73"/>
      <c r="G1" s="73"/>
      <c r="H1" s="7" t="s">
        <v>2</v>
      </c>
      <c r="I1" s="3"/>
      <c r="J1" s="3"/>
      <c r="K1" s="3"/>
      <c r="L1" s="3"/>
      <c r="M1" s="3"/>
      <c r="N1" s="3"/>
      <c r="O1" s="21"/>
    </row>
    <row r="2" spans="1:15" ht="12.75">
      <c r="A2" s="74"/>
      <c r="B2" s="75"/>
      <c r="C2" s="75"/>
      <c r="D2" s="75"/>
      <c r="E2" s="75"/>
      <c r="F2" s="75"/>
      <c r="G2" s="75"/>
      <c r="H2" s="8" t="s">
        <v>3</v>
      </c>
      <c r="I2" s="4"/>
      <c r="J2" s="4"/>
      <c r="K2" s="4"/>
      <c r="L2" s="4" t="s">
        <v>4</v>
      </c>
      <c r="M2" s="9">
        <v>1</v>
      </c>
      <c r="N2" s="4" t="s">
        <v>21</v>
      </c>
      <c r="O2" s="22">
        <v>1</v>
      </c>
    </row>
    <row r="3" spans="1:15" ht="12.75">
      <c r="A3" s="70" t="s">
        <v>5</v>
      </c>
      <c r="B3" s="71"/>
      <c r="C3" s="71"/>
      <c r="D3" s="71"/>
      <c r="E3" s="71"/>
      <c r="F3" s="71"/>
      <c r="G3" s="71"/>
      <c r="H3" s="5" t="s">
        <v>6</v>
      </c>
      <c r="I3" s="5" t="s">
        <v>7</v>
      </c>
      <c r="J3" s="5" t="s">
        <v>8</v>
      </c>
      <c r="K3" s="5" t="s">
        <v>9</v>
      </c>
      <c r="L3" s="5" t="s">
        <v>6</v>
      </c>
      <c r="M3" s="5" t="s">
        <v>7</v>
      </c>
      <c r="N3" s="5" t="s">
        <v>8</v>
      </c>
      <c r="O3" s="5" t="s">
        <v>9</v>
      </c>
    </row>
    <row r="4" spans="1:15" ht="12.75">
      <c r="A4" s="78" t="s">
        <v>22</v>
      </c>
      <c r="B4" s="79"/>
      <c r="C4" s="79"/>
      <c r="D4" s="79"/>
      <c r="E4" s="79"/>
      <c r="F4" s="79"/>
      <c r="G4" s="79"/>
      <c r="H4" s="6"/>
      <c r="I4" s="5"/>
      <c r="J4" s="6"/>
      <c r="K4" s="6"/>
      <c r="L4" s="6"/>
      <c r="M4" s="6"/>
      <c r="N4" s="6"/>
      <c r="O4" s="5"/>
    </row>
    <row r="5" spans="1:15" ht="12.75">
      <c r="A5" s="78"/>
      <c r="B5" s="79"/>
      <c r="C5" s="79"/>
      <c r="D5" s="79"/>
      <c r="E5" s="79"/>
      <c r="F5" s="79"/>
      <c r="G5" s="79"/>
      <c r="H5" s="6"/>
      <c r="I5" s="5"/>
      <c r="J5" s="6"/>
      <c r="K5" s="6"/>
      <c r="L5" s="6"/>
      <c r="M5" s="6"/>
      <c r="N5" s="6"/>
      <c r="O5" s="5"/>
    </row>
    <row r="6" spans="1:15" ht="12.75">
      <c r="A6" s="78"/>
      <c r="B6" s="79"/>
      <c r="C6" s="79"/>
      <c r="D6" s="79"/>
      <c r="E6" s="79"/>
      <c r="F6" s="79"/>
      <c r="G6" s="79"/>
      <c r="H6" s="6"/>
      <c r="I6" s="5"/>
      <c r="J6" s="6"/>
      <c r="K6" s="6"/>
      <c r="L6" s="6"/>
      <c r="M6" s="6"/>
      <c r="N6" s="6"/>
      <c r="O6" s="5"/>
    </row>
    <row r="7" spans="1:21" ht="12.75">
      <c r="A7" s="76" t="s">
        <v>10</v>
      </c>
      <c r="B7" s="77"/>
      <c r="C7" s="77"/>
      <c r="D7" s="77"/>
      <c r="E7" s="77"/>
      <c r="F7" s="77"/>
      <c r="G7" s="77"/>
      <c r="H7" s="6"/>
      <c r="I7" s="5"/>
      <c r="J7" s="6"/>
      <c r="K7" s="6"/>
      <c r="L7" s="6"/>
      <c r="M7" s="6"/>
      <c r="N7" s="6"/>
      <c r="O7" s="5"/>
      <c r="P7" s="1"/>
      <c r="Q7" s="1"/>
      <c r="R7" s="1"/>
      <c r="S7" s="1"/>
      <c r="T7" s="1"/>
      <c r="U7" s="1"/>
    </row>
    <row r="8" spans="1:21" ht="12.75">
      <c r="A8" s="10"/>
      <c r="B8" s="11" t="s">
        <v>11</v>
      </c>
      <c r="C8" s="11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15"/>
      <c r="Q8" s="1"/>
      <c r="R8" s="1"/>
      <c r="S8" s="1"/>
      <c r="T8" s="1"/>
      <c r="U8" s="1"/>
    </row>
    <row r="9" spans="1:21" ht="12.75">
      <c r="A9" s="14"/>
      <c r="B9" s="2" t="s">
        <v>12</v>
      </c>
      <c r="C9" s="2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8"/>
      <c r="P9" s="15"/>
      <c r="Q9" s="1"/>
      <c r="R9" s="1"/>
      <c r="S9" s="1"/>
      <c r="T9" s="1"/>
      <c r="U9" s="1"/>
    </row>
    <row r="10" spans="1:21" ht="12.75">
      <c r="A10" s="12"/>
      <c r="B10" s="13" t="s">
        <v>13</v>
      </c>
      <c r="C10" s="13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"/>
      <c r="Q10" s="1"/>
      <c r="R10" s="1"/>
      <c r="S10" s="1"/>
      <c r="T10" s="1"/>
      <c r="U10" s="1"/>
    </row>
    <row r="11" spans="1:21" ht="12.75">
      <c r="A11" s="55"/>
      <c r="B11" s="30" t="s">
        <v>14</v>
      </c>
      <c r="C11" s="30"/>
      <c r="D11" s="57"/>
      <c r="E11" s="57"/>
      <c r="F11" s="57"/>
      <c r="G11" s="57"/>
      <c r="H11" s="30" t="s">
        <v>17</v>
      </c>
      <c r="I11" s="30"/>
      <c r="J11" s="57"/>
      <c r="K11" s="57"/>
      <c r="L11" s="57"/>
      <c r="M11" s="57"/>
      <c r="N11" s="57"/>
      <c r="O11" s="98"/>
      <c r="P11" s="1"/>
      <c r="Q11" s="1"/>
      <c r="R11" s="1"/>
      <c r="S11" s="1"/>
      <c r="T11" s="1"/>
      <c r="U11" s="1"/>
    </row>
    <row r="12" spans="1:15" ht="12.75">
      <c r="A12" s="56"/>
      <c r="B12" s="2" t="s">
        <v>16</v>
      </c>
      <c r="C12" s="24"/>
      <c r="D12" s="88"/>
      <c r="E12" s="88"/>
      <c r="F12" s="88"/>
      <c r="G12" s="99"/>
      <c r="H12" s="88"/>
      <c r="I12" s="88"/>
      <c r="J12" s="88"/>
      <c r="K12" s="88"/>
      <c r="L12" s="88"/>
      <c r="M12" s="88"/>
      <c r="N12" s="88"/>
      <c r="O12" s="86"/>
    </row>
    <row r="13" spans="1:15" ht="12.75">
      <c r="A13" s="56"/>
      <c r="B13" s="2" t="s">
        <v>15</v>
      </c>
      <c r="C13" s="24"/>
      <c r="D13" s="88"/>
      <c r="E13" s="88"/>
      <c r="F13" s="88"/>
      <c r="G13" s="99"/>
      <c r="H13" s="88"/>
      <c r="I13" s="88"/>
      <c r="J13" s="88"/>
      <c r="K13" s="88"/>
      <c r="L13" s="88"/>
      <c r="M13" s="88"/>
      <c r="N13" s="88"/>
      <c r="O13" s="86"/>
    </row>
    <row r="14" spans="1:15" ht="14.25">
      <c r="A14" s="56"/>
      <c r="B14" s="2" t="s">
        <v>19</v>
      </c>
      <c r="C14" s="17"/>
      <c r="D14" s="54"/>
      <c r="E14" s="54"/>
      <c r="F14" s="54"/>
      <c r="G14" s="99"/>
      <c r="H14" s="101" t="s">
        <v>20</v>
      </c>
      <c r="I14" s="101"/>
      <c r="J14" s="101"/>
      <c r="K14" s="101"/>
      <c r="L14" s="24"/>
      <c r="M14" s="24" t="s">
        <v>28</v>
      </c>
      <c r="N14" s="88"/>
      <c r="O14" s="86"/>
    </row>
    <row r="15" spans="1:15" ht="14.25">
      <c r="A15" s="56"/>
      <c r="B15" s="2" t="s">
        <v>105</v>
      </c>
      <c r="C15" s="17"/>
      <c r="D15" s="24" t="s">
        <v>56</v>
      </c>
      <c r="E15" s="24"/>
      <c r="F15" s="24" t="s">
        <v>23</v>
      </c>
      <c r="G15" s="99"/>
      <c r="H15" s="88" t="s">
        <v>25</v>
      </c>
      <c r="I15" s="88"/>
      <c r="J15" s="88"/>
      <c r="K15" s="88"/>
      <c r="L15" s="24"/>
      <c r="M15" s="24" t="s">
        <v>29</v>
      </c>
      <c r="N15" s="88"/>
      <c r="O15" s="86"/>
    </row>
    <row r="16" spans="1:15" ht="12.75">
      <c r="A16" s="82"/>
      <c r="B16" s="88"/>
      <c r="C16" s="88"/>
      <c r="D16" s="24" t="s">
        <v>106</v>
      </c>
      <c r="E16" s="24"/>
      <c r="F16" s="24" t="s">
        <v>23</v>
      </c>
      <c r="G16" s="99"/>
      <c r="H16" s="88" t="s">
        <v>26</v>
      </c>
      <c r="I16" s="88"/>
      <c r="J16" s="88"/>
      <c r="K16" s="88"/>
      <c r="L16" s="24"/>
      <c r="M16" s="24" t="s">
        <v>30</v>
      </c>
      <c r="N16" s="88"/>
      <c r="O16" s="86"/>
    </row>
    <row r="17" spans="1:15" ht="12.75">
      <c r="A17" s="83"/>
      <c r="B17" s="80"/>
      <c r="C17" s="80"/>
      <c r="D17" s="25" t="s">
        <v>107</v>
      </c>
      <c r="E17" s="25"/>
      <c r="F17" s="25" t="s">
        <v>23</v>
      </c>
      <c r="G17" s="100"/>
      <c r="H17" s="80" t="s">
        <v>27</v>
      </c>
      <c r="I17" s="80"/>
      <c r="J17" s="80"/>
      <c r="K17" s="80"/>
      <c r="L17" s="31"/>
      <c r="M17" s="25" t="s">
        <v>30</v>
      </c>
      <c r="N17" s="80"/>
      <c r="O17" s="87"/>
    </row>
    <row r="18" spans="1:15" ht="12.75">
      <c r="A18" s="18"/>
      <c r="B18" s="19" t="s">
        <v>118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1:15" ht="12.75">
      <c r="A19" s="92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95"/>
    </row>
    <row r="20" spans="1:15" ht="12.75">
      <c r="A20" s="82"/>
      <c r="B20" s="51" t="s">
        <v>101</v>
      </c>
      <c r="C20" s="52"/>
      <c r="D20" s="52"/>
      <c r="E20" s="52"/>
      <c r="F20" s="53"/>
      <c r="G20" s="54"/>
      <c r="H20" s="51" t="s">
        <v>102</v>
      </c>
      <c r="I20" s="52"/>
      <c r="J20" s="52"/>
      <c r="K20" s="52"/>
      <c r="L20" s="52"/>
      <c r="M20" s="52"/>
      <c r="N20" s="53"/>
      <c r="O20" s="86"/>
    </row>
    <row r="21" spans="1:15" ht="12.75">
      <c r="A21" s="82"/>
      <c r="B21" s="23"/>
      <c r="C21" s="33" t="s">
        <v>78</v>
      </c>
      <c r="D21" s="59"/>
      <c r="E21" s="59"/>
      <c r="F21" s="67" t="s">
        <v>79</v>
      </c>
      <c r="G21" s="54"/>
      <c r="H21" s="23"/>
      <c r="I21" s="59" t="s">
        <v>78</v>
      </c>
      <c r="J21" s="59"/>
      <c r="K21" s="59"/>
      <c r="L21" s="24"/>
      <c r="M21" s="33"/>
      <c r="N21" s="68" t="s">
        <v>79</v>
      </c>
      <c r="O21" s="86"/>
    </row>
    <row r="22" spans="1:15" ht="12.75">
      <c r="A22" s="82"/>
      <c r="B22" s="82"/>
      <c r="C22" s="88"/>
      <c r="D22" s="88"/>
      <c r="E22" s="88"/>
      <c r="F22" s="86"/>
      <c r="G22" s="54"/>
      <c r="H22" s="63"/>
      <c r="I22" s="59"/>
      <c r="J22" s="59"/>
      <c r="K22" s="59"/>
      <c r="L22" s="59"/>
      <c r="M22" s="59"/>
      <c r="N22" s="60"/>
      <c r="O22" s="86"/>
    </row>
    <row r="23" spans="1:15" ht="12.75">
      <c r="A23" s="82"/>
      <c r="B23" s="34" t="s">
        <v>55</v>
      </c>
      <c r="C23" s="33"/>
      <c r="D23" s="33" t="s">
        <v>56</v>
      </c>
      <c r="E23" s="33" t="s">
        <v>32</v>
      </c>
      <c r="F23" s="67" t="s">
        <v>0</v>
      </c>
      <c r="G23" s="54"/>
      <c r="H23" s="34" t="s">
        <v>55</v>
      </c>
      <c r="I23" s="59" t="s">
        <v>31</v>
      </c>
      <c r="J23" s="59"/>
      <c r="K23" s="59"/>
      <c r="L23" s="33" t="s">
        <v>56</v>
      </c>
      <c r="M23" s="33" t="s">
        <v>32</v>
      </c>
      <c r="N23" s="32" t="s">
        <v>0</v>
      </c>
      <c r="O23" s="86"/>
    </row>
    <row r="24" spans="1:15" ht="14.25">
      <c r="A24" s="82"/>
      <c r="B24" s="35" t="s">
        <v>45</v>
      </c>
      <c r="C24" s="33" t="s">
        <v>33</v>
      </c>
      <c r="D24" s="36" t="e">
        <f>4*L16/($L$14*PI()*($D$21*0.001)^2)</f>
        <v>#DIV/0!</v>
      </c>
      <c r="E24" s="36" t="e">
        <f>4*L17/($L$14*PI()*($D$21*0.001)^2)</f>
        <v>#DIV/0!</v>
      </c>
      <c r="F24" s="67" t="s">
        <v>24</v>
      </c>
      <c r="G24" s="54"/>
      <c r="H24" s="35" t="s">
        <v>71</v>
      </c>
      <c r="I24" s="59" t="s">
        <v>33</v>
      </c>
      <c r="J24" s="59"/>
      <c r="K24" s="59"/>
      <c r="L24" s="36" t="e">
        <f>4*L16/($L$14*PI()*($M$21*0.001)^2)</f>
        <v>#DIV/0!</v>
      </c>
      <c r="M24" s="36" t="e">
        <f>4*L17/($L$14*PI()*($M$21*0.001)^2)</f>
        <v>#DIV/0!</v>
      </c>
      <c r="N24" s="67" t="s">
        <v>24</v>
      </c>
      <c r="O24" s="86"/>
    </row>
    <row r="25" spans="1:15" ht="14.25">
      <c r="A25" s="82"/>
      <c r="B25" s="37" t="s">
        <v>46</v>
      </c>
      <c r="C25" s="33" t="s">
        <v>34</v>
      </c>
      <c r="D25" s="38"/>
      <c r="E25" s="38">
        <f>D25*(1.2^2)</f>
        <v>0</v>
      </c>
      <c r="F25" s="67" t="s">
        <v>35</v>
      </c>
      <c r="G25" s="54"/>
      <c r="H25" s="37" t="s">
        <v>73</v>
      </c>
      <c r="I25" s="59" t="s">
        <v>34</v>
      </c>
      <c r="J25" s="59"/>
      <c r="K25" s="59"/>
      <c r="L25" s="38"/>
      <c r="M25" s="38">
        <f>L25*(1.2^2)</f>
        <v>0</v>
      </c>
      <c r="N25" s="67" t="s">
        <v>35</v>
      </c>
      <c r="O25" s="86"/>
    </row>
    <row r="26" spans="1:15" ht="14.25">
      <c r="A26" s="82"/>
      <c r="B26" s="35" t="s">
        <v>47</v>
      </c>
      <c r="C26" s="33" t="s">
        <v>36</v>
      </c>
      <c r="D26" s="38"/>
      <c r="E26" s="38"/>
      <c r="F26" s="67" t="s">
        <v>37</v>
      </c>
      <c r="G26" s="54"/>
      <c r="H26" s="35" t="s">
        <v>72</v>
      </c>
      <c r="I26" s="59" t="s">
        <v>36</v>
      </c>
      <c r="J26" s="59"/>
      <c r="K26" s="59"/>
      <c r="L26" s="33"/>
      <c r="M26" s="33"/>
      <c r="N26" s="67" t="s">
        <v>37</v>
      </c>
      <c r="O26" s="86"/>
    </row>
    <row r="27" spans="1:15" ht="14.25">
      <c r="A27" s="82"/>
      <c r="B27" s="37" t="s">
        <v>48</v>
      </c>
      <c r="C27" s="33" t="s">
        <v>38</v>
      </c>
      <c r="D27" s="38"/>
      <c r="E27" s="38">
        <f>D26*E25</f>
        <v>0</v>
      </c>
      <c r="F27" s="67" t="s">
        <v>39</v>
      </c>
      <c r="G27" s="54"/>
      <c r="H27" s="37" t="s">
        <v>66</v>
      </c>
      <c r="I27" s="59" t="s">
        <v>38</v>
      </c>
      <c r="J27" s="59"/>
      <c r="K27" s="59"/>
      <c r="L27" s="38">
        <f>L26*L25</f>
        <v>0</v>
      </c>
      <c r="M27" s="38">
        <f>M26*M25</f>
        <v>0</v>
      </c>
      <c r="N27" s="67" t="s">
        <v>39</v>
      </c>
      <c r="O27" s="86"/>
    </row>
    <row r="28" spans="1:15" ht="16.5">
      <c r="A28" s="82"/>
      <c r="B28" s="39" t="s">
        <v>54</v>
      </c>
      <c r="C28" s="33" t="s">
        <v>76</v>
      </c>
      <c r="D28" s="49" t="e">
        <f>$L$14*(D24^2)/2000</f>
        <v>#DIV/0!</v>
      </c>
      <c r="E28" s="49" t="e">
        <f>$L$14*(E24^2)/2000</f>
        <v>#DIV/0!</v>
      </c>
      <c r="F28" s="67" t="s">
        <v>39</v>
      </c>
      <c r="G28" s="54"/>
      <c r="H28" s="23"/>
      <c r="I28" s="59" t="s">
        <v>80</v>
      </c>
      <c r="J28" s="59"/>
      <c r="K28" s="59"/>
      <c r="L28" s="33"/>
      <c r="M28" s="33"/>
      <c r="N28" s="67" t="s">
        <v>39</v>
      </c>
      <c r="O28" s="86"/>
    </row>
    <row r="29" spans="1:15" ht="12.75">
      <c r="A29" s="82"/>
      <c r="B29" s="35" t="s">
        <v>40</v>
      </c>
      <c r="C29" s="33" t="s">
        <v>41</v>
      </c>
      <c r="D29" s="49"/>
      <c r="E29" s="49"/>
      <c r="F29" s="67" t="s">
        <v>39</v>
      </c>
      <c r="G29" s="54"/>
      <c r="H29" s="40"/>
      <c r="I29" s="59" t="s">
        <v>58</v>
      </c>
      <c r="J29" s="59"/>
      <c r="K29" s="59"/>
      <c r="L29" s="33"/>
      <c r="M29" s="33"/>
      <c r="N29" s="67" t="s">
        <v>39</v>
      </c>
      <c r="O29" s="86"/>
    </row>
    <row r="30" spans="1:15" ht="12.75">
      <c r="A30" s="82"/>
      <c r="B30" s="41"/>
      <c r="C30" s="33" t="s">
        <v>42</v>
      </c>
      <c r="D30" s="49" t="e">
        <f>SUM(D27:D29)</f>
        <v>#DIV/0!</v>
      </c>
      <c r="E30" s="49" t="e">
        <f>SUM(E27:E29)</f>
        <v>#DIV/0!</v>
      </c>
      <c r="F30" s="67" t="s">
        <v>39</v>
      </c>
      <c r="G30" s="54"/>
      <c r="H30" s="41"/>
      <c r="I30" s="59" t="s">
        <v>59</v>
      </c>
      <c r="J30" s="59"/>
      <c r="K30" s="59"/>
      <c r="L30" s="33"/>
      <c r="M30" s="33"/>
      <c r="N30" s="32"/>
      <c r="O30" s="86"/>
    </row>
    <row r="31" spans="1:15" ht="12.75">
      <c r="A31" s="82"/>
      <c r="B31" s="64"/>
      <c r="C31" s="65"/>
      <c r="D31" s="65"/>
      <c r="E31" s="65"/>
      <c r="F31" s="66"/>
      <c r="G31" s="54"/>
      <c r="H31" s="42" t="s">
        <v>104</v>
      </c>
      <c r="I31" s="59"/>
      <c r="J31" s="88" t="s">
        <v>103</v>
      </c>
      <c r="K31" s="88"/>
      <c r="L31" s="33"/>
      <c r="M31" s="33"/>
      <c r="N31" s="67" t="s">
        <v>39</v>
      </c>
      <c r="O31" s="86"/>
    </row>
    <row r="32" spans="1:15" ht="14.25">
      <c r="A32" s="82"/>
      <c r="B32" s="35" t="s">
        <v>49</v>
      </c>
      <c r="C32" s="33" t="s">
        <v>43</v>
      </c>
      <c r="D32" s="33"/>
      <c r="E32" s="33"/>
      <c r="F32" s="67" t="s">
        <v>37</v>
      </c>
      <c r="G32" s="54"/>
      <c r="H32" s="41"/>
      <c r="I32" s="59"/>
      <c r="J32" s="88"/>
      <c r="K32" s="88"/>
      <c r="L32" s="33"/>
      <c r="M32" s="33"/>
      <c r="N32" s="67" t="s">
        <v>39</v>
      </c>
      <c r="O32" s="86"/>
    </row>
    <row r="33" spans="1:15" ht="14.25">
      <c r="A33" s="82"/>
      <c r="B33" s="39" t="s">
        <v>50</v>
      </c>
      <c r="C33" s="33"/>
      <c r="D33" s="36">
        <f>$L$14*9.81*D32/1000</f>
        <v>0</v>
      </c>
      <c r="E33" s="36">
        <f>$L$14*9.81*E32/1000</f>
        <v>0</v>
      </c>
      <c r="F33" s="67" t="s">
        <v>39</v>
      </c>
      <c r="G33" s="54"/>
      <c r="H33" s="41"/>
      <c r="I33" s="59"/>
      <c r="J33" s="88"/>
      <c r="K33" s="88"/>
      <c r="L33" s="33"/>
      <c r="M33" s="33"/>
      <c r="N33" s="67" t="s">
        <v>39</v>
      </c>
      <c r="O33" s="86"/>
    </row>
    <row r="34" spans="1:15" ht="12.75">
      <c r="A34" s="82"/>
      <c r="B34" s="41"/>
      <c r="C34" s="33" t="s">
        <v>75</v>
      </c>
      <c r="D34" s="50"/>
      <c r="E34" s="50"/>
      <c r="F34" s="67" t="s">
        <v>39</v>
      </c>
      <c r="G34" s="54"/>
      <c r="H34" s="41" t="s">
        <v>81</v>
      </c>
      <c r="I34" s="59" t="s">
        <v>60</v>
      </c>
      <c r="J34" s="59"/>
      <c r="K34" s="59"/>
      <c r="L34" s="50">
        <f>SUM(L27:L33)</f>
        <v>0</v>
      </c>
      <c r="M34" s="50">
        <f>SUM(M27:M33)</f>
        <v>0</v>
      </c>
      <c r="N34" s="67" t="s">
        <v>39</v>
      </c>
      <c r="O34" s="86"/>
    </row>
    <row r="35" spans="1:15" ht="12.75">
      <c r="A35" s="82"/>
      <c r="B35" s="41"/>
      <c r="C35" s="33" t="s">
        <v>44</v>
      </c>
      <c r="D35" s="36">
        <f>SUM(D33:D34)</f>
        <v>0</v>
      </c>
      <c r="E35" s="36">
        <f>SUM(E33:E34)</f>
        <v>0</v>
      </c>
      <c r="F35" s="67" t="s">
        <v>39</v>
      </c>
      <c r="G35" s="54"/>
      <c r="H35" s="64"/>
      <c r="I35" s="65"/>
      <c r="J35" s="65"/>
      <c r="K35" s="65"/>
      <c r="L35" s="65"/>
      <c r="M35" s="65"/>
      <c r="N35" s="66"/>
      <c r="O35" s="86"/>
    </row>
    <row r="36" spans="1:15" ht="14.25">
      <c r="A36" s="82"/>
      <c r="B36" s="64"/>
      <c r="C36" s="65"/>
      <c r="D36" s="65"/>
      <c r="E36" s="65"/>
      <c r="F36" s="66"/>
      <c r="G36" s="54"/>
      <c r="H36" s="35" t="s">
        <v>67</v>
      </c>
      <c r="I36" s="59" t="s">
        <v>43</v>
      </c>
      <c r="J36" s="59"/>
      <c r="K36" s="59"/>
      <c r="L36" s="33"/>
      <c r="M36" s="33"/>
      <c r="N36" s="67" t="s">
        <v>37</v>
      </c>
      <c r="O36" s="86"/>
    </row>
    <row r="37" spans="1:15" ht="14.25">
      <c r="A37" s="82"/>
      <c r="B37" s="35" t="s">
        <v>51</v>
      </c>
      <c r="C37" s="33" t="s">
        <v>77</v>
      </c>
      <c r="D37" s="36" t="e">
        <f>D35-D30</f>
        <v>#DIV/0!</v>
      </c>
      <c r="E37" s="36"/>
      <c r="F37" s="67" t="s">
        <v>39</v>
      </c>
      <c r="G37" s="54"/>
      <c r="H37" s="39" t="s">
        <v>68</v>
      </c>
      <c r="I37" s="59"/>
      <c r="J37" s="59"/>
      <c r="K37" s="59"/>
      <c r="L37" s="36">
        <f>$L$14*9.81*L36/1000</f>
        <v>0</v>
      </c>
      <c r="M37" s="36">
        <f>$L$14*9.81*M36/1000</f>
        <v>0</v>
      </c>
      <c r="N37" s="67" t="s">
        <v>39</v>
      </c>
      <c r="O37" s="86"/>
    </row>
    <row r="38" spans="1:15" ht="12.75">
      <c r="A38" s="82"/>
      <c r="B38" s="41"/>
      <c r="C38" s="33" t="s">
        <v>57</v>
      </c>
      <c r="D38" s="33"/>
      <c r="E38" s="33"/>
      <c r="F38" s="67" t="s">
        <v>39</v>
      </c>
      <c r="G38" s="54"/>
      <c r="H38" s="41"/>
      <c r="I38" s="59" t="s">
        <v>61</v>
      </c>
      <c r="J38" s="59"/>
      <c r="K38" s="59"/>
      <c r="L38" s="33"/>
      <c r="M38" s="33"/>
      <c r="N38" s="67" t="s">
        <v>39</v>
      </c>
      <c r="O38" s="86"/>
    </row>
    <row r="39" spans="1:15" ht="12.75">
      <c r="A39" s="82"/>
      <c r="B39" s="35" t="s">
        <v>52</v>
      </c>
      <c r="C39" s="33" t="s">
        <v>121</v>
      </c>
      <c r="D39" s="36" t="e">
        <f>D37-D38</f>
        <v>#DIV/0!</v>
      </c>
      <c r="E39" s="36">
        <f>E37-E38</f>
        <v>0</v>
      </c>
      <c r="F39" s="67" t="s">
        <v>39</v>
      </c>
      <c r="G39" s="54"/>
      <c r="H39" s="41"/>
      <c r="I39" s="59" t="s">
        <v>62</v>
      </c>
      <c r="J39" s="59"/>
      <c r="K39" s="59"/>
      <c r="L39" s="33">
        <v>0</v>
      </c>
      <c r="M39" s="33">
        <v>0</v>
      </c>
      <c r="N39" s="67" t="s">
        <v>39</v>
      </c>
      <c r="O39" s="86"/>
    </row>
    <row r="40" spans="1:15" ht="12.75">
      <c r="A40" s="82"/>
      <c r="B40" s="35" t="s">
        <v>53</v>
      </c>
      <c r="C40" s="33" t="s">
        <v>122</v>
      </c>
      <c r="D40" s="36" t="e">
        <f>1000*D39/(9.81*$L$14)</f>
        <v>#DIV/0!</v>
      </c>
      <c r="E40" s="36" t="e">
        <f>1000*E39/(9.81*$L$14)</f>
        <v>#DIV/0!</v>
      </c>
      <c r="F40" s="67" t="s">
        <v>37</v>
      </c>
      <c r="G40" s="54"/>
      <c r="H40" s="41"/>
      <c r="I40" s="59" t="s">
        <v>63</v>
      </c>
      <c r="J40" s="59"/>
      <c r="K40" s="59"/>
      <c r="L40" s="36">
        <f>SUM(L37:L39)</f>
        <v>0</v>
      </c>
      <c r="M40" s="36">
        <f>SUM(M37:M39)</f>
        <v>0</v>
      </c>
      <c r="N40" s="67" t="s">
        <v>39</v>
      </c>
      <c r="O40" s="86"/>
    </row>
    <row r="41" spans="1:15" ht="12.75">
      <c r="A41" s="82"/>
      <c r="B41" s="23"/>
      <c r="C41" s="33" t="s">
        <v>122</v>
      </c>
      <c r="D41" s="48" t="e">
        <f>D39/9.81</f>
        <v>#DIV/0!</v>
      </c>
      <c r="E41" s="48">
        <f>E39/9.81</f>
        <v>0</v>
      </c>
      <c r="F41" s="67" t="s">
        <v>99</v>
      </c>
      <c r="G41" s="54"/>
      <c r="H41" s="35" t="s">
        <v>69</v>
      </c>
      <c r="I41" s="59" t="s">
        <v>82</v>
      </c>
      <c r="J41" s="59"/>
      <c r="K41" s="59"/>
      <c r="L41" s="36">
        <f>L40+L34</f>
        <v>0</v>
      </c>
      <c r="M41" s="36">
        <f>M40+M34</f>
        <v>0</v>
      </c>
      <c r="N41" s="67" t="s">
        <v>39</v>
      </c>
      <c r="O41" s="86"/>
    </row>
    <row r="42" spans="1:15" ht="12.75">
      <c r="A42" s="82"/>
      <c r="B42" s="82"/>
      <c r="C42" s="88"/>
      <c r="D42" s="88"/>
      <c r="E42" s="88"/>
      <c r="F42" s="86"/>
      <c r="G42" s="54"/>
      <c r="H42" s="43" t="s">
        <v>74</v>
      </c>
      <c r="I42" s="59" t="s">
        <v>83</v>
      </c>
      <c r="J42" s="59"/>
      <c r="K42" s="59"/>
      <c r="L42" s="36" t="e">
        <f>D37</f>
        <v>#DIV/0!</v>
      </c>
      <c r="M42" s="36">
        <f>E37</f>
        <v>0</v>
      </c>
      <c r="N42" s="67" t="s">
        <v>39</v>
      </c>
      <c r="O42" s="86"/>
    </row>
    <row r="43" spans="1:15" ht="12.75">
      <c r="A43" s="82"/>
      <c r="B43" s="82"/>
      <c r="C43" s="88"/>
      <c r="D43" s="88"/>
      <c r="E43" s="88"/>
      <c r="F43" s="86"/>
      <c r="G43" s="54"/>
      <c r="H43" s="41"/>
      <c r="I43" s="59" t="s">
        <v>84</v>
      </c>
      <c r="J43" s="59"/>
      <c r="K43" s="59"/>
      <c r="L43" s="36" t="e">
        <f>L41-L42</f>
        <v>#DIV/0!</v>
      </c>
      <c r="M43" s="36">
        <f>M41-M42</f>
        <v>0</v>
      </c>
      <c r="N43" s="67" t="s">
        <v>39</v>
      </c>
      <c r="O43" s="86"/>
    </row>
    <row r="44" spans="1:15" ht="12.75">
      <c r="A44" s="82"/>
      <c r="B44" s="82"/>
      <c r="C44" s="88"/>
      <c r="D44" s="88"/>
      <c r="E44" s="88"/>
      <c r="F44" s="86"/>
      <c r="G44" s="54"/>
      <c r="H44" s="64"/>
      <c r="I44" s="65"/>
      <c r="J44" s="65"/>
      <c r="K44" s="65"/>
      <c r="L44" s="65"/>
      <c r="M44" s="65"/>
      <c r="N44" s="66"/>
      <c r="O44" s="86"/>
    </row>
    <row r="45" spans="1:15" ht="12.75">
      <c r="A45" s="82"/>
      <c r="B45" s="82"/>
      <c r="C45" s="88"/>
      <c r="D45" s="88"/>
      <c r="E45" s="88"/>
      <c r="F45" s="86"/>
      <c r="G45" s="54"/>
      <c r="H45" s="35" t="s">
        <v>70</v>
      </c>
      <c r="I45" s="59" t="s">
        <v>85</v>
      </c>
      <c r="J45" s="59"/>
      <c r="K45" s="59"/>
      <c r="L45" s="36" t="e">
        <f>1000*L43/(9.81*$L$14)</f>
        <v>#DIV/0!</v>
      </c>
      <c r="M45" s="36" t="e">
        <f>1000*M43/(9.81*$L$14)</f>
        <v>#DIV/0!</v>
      </c>
      <c r="N45" s="67" t="s">
        <v>37</v>
      </c>
      <c r="O45" s="86"/>
    </row>
    <row r="46" spans="1:15" ht="15" customHeight="1">
      <c r="A46" s="82"/>
      <c r="B46" s="82"/>
      <c r="C46" s="88"/>
      <c r="D46" s="88"/>
      <c r="E46" s="88"/>
      <c r="F46" s="86"/>
      <c r="G46" s="54"/>
      <c r="H46" s="23"/>
      <c r="I46" s="59" t="s">
        <v>58</v>
      </c>
      <c r="J46" s="59"/>
      <c r="K46" s="59"/>
      <c r="L46" s="59"/>
      <c r="M46" s="59"/>
      <c r="N46" s="60"/>
      <c r="O46" s="86"/>
    </row>
    <row r="47" spans="1:15" ht="12.75">
      <c r="A47" s="82"/>
      <c r="B47" s="83"/>
      <c r="C47" s="80"/>
      <c r="D47" s="80"/>
      <c r="E47" s="80"/>
      <c r="F47" s="87"/>
      <c r="G47" s="54"/>
      <c r="H47" s="44" t="s">
        <v>64</v>
      </c>
      <c r="I47" s="62" t="s">
        <v>65</v>
      </c>
      <c r="J47" s="62"/>
      <c r="K47" s="62"/>
      <c r="L47" s="25"/>
      <c r="M47" s="45" t="e">
        <f>L29/L34</f>
        <v>#DIV/0!</v>
      </c>
      <c r="N47" s="46"/>
      <c r="O47" s="86"/>
    </row>
    <row r="48" spans="1:15" ht="12.75">
      <c r="A48" s="83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7"/>
    </row>
    <row r="49" spans="1:15" ht="12.75">
      <c r="A49" s="28"/>
      <c r="B49" s="104" t="s">
        <v>119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5"/>
    </row>
    <row r="50" spans="1:15" ht="12.75">
      <c r="A50" s="92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95"/>
    </row>
    <row r="51" spans="1:15" ht="12.75">
      <c r="A51" s="93"/>
      <c r="B51" s="88" t="s">
        <v>116</v>
      </c>
      <c r="C51" s="88"/>
      <c r="D51" s="88"/>
      <c r="E51" s="88"/>
      <c r="F51" s="88"/>
      <c r="G51" s="88"/>
      <c r="H51" s="88" t="s">
        <v>91</v>
      </c>
      <c r="I51" s="88"/>
      <c r="J51" s="88"/>
      <c r="K51" s="88"/>
      <c r="L51" s="88"/>
      <c r="M51" s="88"/>
      <c r="N51" s="88"/>
      <c r="O51" s="96"/>
    </row>
    <row r="52" spans="1:15" ht="12.75">
      <c r="A52" s="93"/>
      <c r="B52" s="88" t="s">
        <v>100</v>
      </c>
      <c r="C52" s="88"/>
      <c r="D52" s="88"/>
      <c r="E52" s="88"/>
      <c r="F52" s="88"/>
      <c r="G52" s="88"/>
      <c r="H52" s="88" t="s">
        <v>93</v>
      </c>
      <c r="I52" s="88"/>
      <c r="J52" s="88"/>
      <c r="K52" s="88"/>
      <c r="L52" s="88"/>
      <c r="M52" s="88"/>
      <c r="N52" s="88"/>
      <c r="O52" s="96"/>
    </row>
    <row r="53" spans="1:15" ht="14.25">
      <c r="A53" s="93"/>
      <c r="B53" s="88" t="s">
        <v>95</v>
      </c>
      <c r="C53" s="88"/>
      <c r="D53" s="24" t="s">
        <v>96</v>
      </c>
      <c r="E53" s="48" t="e">
        <f>L16*3600/L14</f>
        <v>#DIV/0!</v>
      </c>
      <c r="F53" s="24" t="s">
        <v>94</v>
      </c>
      <c r="G53" s="88"/>
      <c r="H53" s="88" t="s">
        <v>92</v>
      </c>
      <c r="I53" s="88"/>
      <c r="J53" s="88"/>
      <c r="K53" s="88"/>
      <c r="L53" s="88"/>
      <c r="M53" s="88"/>
      <c r="N53" s="88"/>
      <c r="O53" s="96"/>
    </row>
    <row r="54" spans="1:15" ht="15" customHeight="1">
      <c r="A54" s="93"/>
      <c r="B54" s="88"/>
      <c r="C54" s="88"/>
      <c r="D54" s="24" t="s">
        <v>97</v>
      </c>
      <c r="E54" s="48" t="e">
        <f>L17*3600/L14</f>
        <v>#DIV/0!</v>
      </c>
      <c r="F54" s="24" t="s">
        <v>94</v>
      </c>
      <c r="G54" s="88"/>
      <c r="H54" s="88" t="s">
        <v>108</v>
      </c>
      <c r="I54" s="88"/>
      <c r="J54" s="88"/>
      <c r="K54" s="88"/>
      <c r="L54" s="88"/>
      <c r="M54" s="69" t="e">
        <f>E53*L43/3600</f>
        <v>#DIV/0!</v>
      </c>
      <c r="N54" s="24" t="s">
        <v>109</v>
      </c>
      <c r="O54" s="96"/>
    </row>
    <row r="55" spans="1:15" ht="12.75">
      <c r="A55" s="93"/>
      <c r="B55" s="88" t="s">
        <v>86</v>
      </c>
      <c r="C55" s="88"/>
      <c r="D55" s="88"/>
      <c r="E55" s="48" t="e">
        <f>L43</f>
        <v>#DIV/0!</v>
      </c>
      <c r="F55" s="24" t="s">
        <v>39</v>
      </c>
      <c r="G55" s="88"/>
      <c r="H55" s="88" t="s">
        <v>110</v>
      </c>
      <c r="I55" s="88"/>
      <c r="J55" s="88"/>
      <c r="K55" s="88"/>
      <c r="L55" s="88"/>
      <c r="M55" s="24"/>
      <c r="N55" s="24" t="s">
        <v>109</v>
      </c>
      <c r="O55" s="96"/>
    </row>
    <row r="56" spans="1:15" ht="12.75">
      <c r="A56" s="93"/>
      <c r="B56" s="88"/>
      <c r="C56" s="88"/>
      <c r="D56" s="88"/>
      <c r="E56" s="48" t="e">
        <f>L45</f>
        <v>#DIV/0!</v>
      </c>
      <c r="F56" s="24" t="s">
        <v>37</v>
      </c>
      <c r="G56" s="88"/>
      <c r="H56" s="88" t="s">
        <v>111</v>
      </c>
      <c r="I56" s="88"/>
      <c r="J56" s="88"/>
      <c r="K56" s="88"/>
      <c r="L56" s="88"/>
      <c r="M56" s="24"/>
      <c r="N56" s="24" t="s">
        <v>112</v>
      </c>
      <c r="O56" s="96"/>
    </row>
    <row r="57" spans="1:15" ht="12.75">
      <c r="A57" s="93"/>
      <c r="B57" s="88"/>
      <c r="C57" s="88"/>
      <c r="D57" s="88"/>
      <c r="E57" s="48" t="e">
        <f>E55/9.81</f>
        <v>#DIV/0!</v>
      </c>
      <c r="F57" s="24" t="s">
        <v>99</v>
      </c>
      <c r="G57" s="88"/>
      <c r="H57" s="88" t="s">
        <v>115</v>
      </c>
      <c r="I57" s="88"/>
      <c r="J57" s="88"/>
      <c r="K57" s="88"/>
      <c r="L57" s="88"/>
      <c r="M57" s="24"/>
      <c r="N57" s="24"/>
      <c r="O57" s="96"/>
    </row>
    <row r="58" spans="1:15" ht="12.75">
      <c r="A58" s="93"/>
      <c r="B58" s="58" t="s">
        <v>123</v>
      </c>
      <c r="C58" s="58"/>
      <c r="D58" s="58"/>
      <c r="E58" s="24"/>
      <c r="F58" s="24" t="s">
        <v>37</v>
      </c>
      <c r="G58" s="88"/>
      <c r="H58" s="88"/>
      <c r="I58" s="88"/>
      <c r="J58" s="88"/>
      <c r="K58" s="88"/>
      <c r="L58" s="88"/>
      <c r="M58" s="88"/>
      <c r="N58" s="88"/>
      <c r="O58" s="96"/>
    </row>
    <row r="59" spans="1:15" ht="12.75">
      <c r="A59" s="93"/>
      <c r="B59" s="88" t="s">
        <v>87</v>
      </c>
      <c r="C59" s="88"/>
      <c r="D59" s="88"/>
      <c r="E59" s="88"/>
      <c r="F59" s="88"/>
      <c r="G59" s="88"/>
      <c r="H59" s="88" t="s">
        <v>89</v>
      </c>
      <c r="I59" s="88"/>
      <c r="J59" s="88"/>
      <c r="K59" s="88"/>
      <c r="L59" s="88"/>
      <c r="M59" s="24"/>
      <c r="N59" s="24" t="s">
        <v>39</v>
      </c>
      <c r="O59" s="96"/>
    </row>
    <row r="60" spans="1:15" ht="12.75">
      <c r="A60" s="93"/>
      <c r="B60" s="88" t="s">
        <v>88</v>
      </c>
      <c r="C60" s="88"/>
      <c r="D60" s="88"/>
      <c r="E60" s="88"/>
      <c r="F60" s="24"/>
      <c r="G60" s="88"/>
      <c r="H60" s="88" t="s">
        <v>90</v>
      </c>
      <c r="I60" s="88"/>
      <c r="J60" s="88"/>
      <c r="K60" s="88"/>
      <c r="L60" s="88"/>
      <c r="M60" s="24"/>
      <c r="N60" s="24" t="s">
        <v>23</v>
      </c>
      <c r="O60" s="96"/>
    </row>
    <row r="61" spans="1:15" ht="12.75">
      <c r="A61" s="93"/>
      <c r="B61" s="88" t="s">
        <v>98</v>
      </c>
      <c r="C61" s="88"/>
      <c r="D61" s="88"/>
      <c r="E61" s="88"/>
      <c r="F61" s="24"/>
      <c r="G61" s="88"/>
      <c r="H61" s="88" t="s">
        <v>114</v>
      </c>
      <c r="I61" s="88"/>
      <c r="J61" s="88"/>
      <c r="K61" s="88"/>
      <c r="L61" s="88"/>
      <c r="M61" s="88"/>
      <c r="N61" s="88"/>
      <c r="O61" s="96"/>
    </row>
    <row r="62" spans="1:15" ht="12.75">
      <c r="A62" s="93"/>
      <c r="B62" s="88" t="s">
        <v>113</v>
      </c>
      <c r="C62" s="88"/>
      <c r="D62" s="88"/>
      <c r="E62" s="88"/>
      <c r="F62" s="24"/>
      <c r="G62" s="88"/>
      <c r="H62" s="88" t="s">
        <v>117</v>
      </c>
      <c r="I62" s="88"/>
      <c r="J62" s="88"/>
      <c r="K62" s="88"/>
      <c r="L62" s="88"/>
      <c r="M62" s="88"/>
      <c r="N62" s="88"/>
      <c r="O62" s="96"/>
    </row>
    <row r="63" spans="1:15" ht="12.75">
      <c r="A63" s="94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97"/>
    </row>
    <row r="64" spans="1:15" ht="12.75">
      <c r="A64" s="28"/>
      <c r="B64" s="29" t="s">
        <v>120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5"/>
    </row>
    <row r="65" spans="1:15" ht="12.75">
      <c r="A65" s="81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</row>
    <row r="66" spans="1:15" ht="12.75">
      <c r="A66" s="82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6"/>
    </row>
    <row r="67" spans="1:15" ht="12.75">
      <c r="A67" s="82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6"/>
    </row>
    <row r="68" spans="1:15" ht="12.75">
      <c r="A68" s="82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6"/>
    </row>
    <row r="69" spans="1:15" ht="12.75">
      <c r="A69" s="82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6"/>
    </row>
    <row r="70" spans="1:15" ht="12.75">
      <c r="A70" s="82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6"/>
    </row>
    <row r="71" spans="1:15" ht="12.75">
      <c r="A71" s="82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6"/>
    </row>
    <row r="72" spans="1:15" ht="12.75">
      <c r="A72" s="82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6"/>
    </row>
    <row r="73" spans="1:15" ht="12.75">
      <c r="A73" s="82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6"/>
    </row>
    <row r="74" spans="1:15" ht="12.75">
      <c r="A74" s="82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6"/>
    </row>
    <row r="75" spans="1:15" ht="12.75">
      <c r="A75" s="82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6"/>
    </row>
    <row r="76" spans="1:15" ht="12.75">
      <c r="A76" s="82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6"/>
    </row>
    <row r="77" spans="1:15" ht="12.75">
      <c r="A77" s="82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6"/>
    </row>
    <row r="78" spans="1:15" ht="12.75">
      <c r="A78" s="82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6"/>
    </row>
    <row r="79" spans="1:15" ht="12.75">
      <c r="A79" s="82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6"/>
    </row>
    <row r="80" spans="1:15" ht="12.75">
      <c r="A80" s="82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6"/>
    </row>
    <row r="81" spans="1:15" ht="12.75">
      <c r="A81" s="82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6"/>
    </row>
    <row r="82" spans="1:15" ht="12.75">
      <c r="A82" s="82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6"/>
    </row>
    <row r="83" spans="1:15" ht="12.75">
      <c r="A83" s="89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</row>
    <row r="84" spans="1:15" ht="12.75">
      <c r="A84" s="18" t="s">
        <v>18</v>
      </c>
      <c r="B84" s="19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3"/>
    </row>
    <row r="85" spans="1:15" ht="12.75">
      <c r="A85" s="81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5"/>
    </row>
    <row r="86" spans="1:15" ht="12.75">
      <c r="A86" s="82"/>
      <c r="B86" s="26" t="str">
        <f>1&amp;"."</f>
        <v>1.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6"/>
    </row>
    <row r="87" spans="1:15" ht="12.75">
      <c r="A87" s="82"/>
      <c r="B87" s="26" t="str">
        <f>2&amp;"."</f>
        <v>2.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6"/>
    </row>
    <row r="88" spans="1:15" ht="12.75">
      <c r="A88" s="82"/>
      <c r="B88" s="26" t="str">
        <f>3&amp;"."</f>
        <v>3.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6"/>
    </row>
    <row r="89" spans="1:15" ht="12.75">
      <c r="A89" s="82"/>
      <c r="B89" s="26" t="str">
        <f>4&amp;"."</f>
        <v>4.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6"/>
    </row>
    <row r="90" spans="1:15" ht="12.75">
      <c r="A90" s="83"/>
      <c r="B90" s="47" t="str">
        <f>5&amp;"."</f>
        <v>5.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7"/>
    </row>
    <row r="91" spans="1:15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</sheetData>
  <mergeCells count="117">
    <mergeCell ref="C84:O84"/>
    <mergeCell ref="C64:O64"/>
    <mergeCell ref="B49:O49"/>
    <mergeCell ref="D8:O8"/>
    <mergeCell ref="D9:O9"/>
    <mergeCell ref="D10:O10"/>
    <mergeCell ref="D11:F11"/>
    <mergeCell ref="D12:F12"/>
    <mergeCell ref="D13:F13"/>
    <mergeCell ref="D14:F14"/>
    <mergeCell ref="A16:C17"/>
    <mergeCell ref="A11:A15"/>
    <mergeCell ref="J11:O11"/>
    <mergeCell ref="G11:G17"/>
    <mergeCell ref="H12:O13"/>
    <mergeCell ref="H14:K14"/>
    <mergeCell ref="H15:K15"/>
    <mergeCell ref="H16:K16"/>
    <mergeCell ref="H17:K17"/>
    <mergeCell ref="N14:O17"/>
    <mergeCell ref="A19:O19"/>
    <mergeCell ref="B20:F20"/>
    <mergeCell ref="H20:N20"/>
    <mergeCell ref="D21:E21"/>
    <mergeCell ref="I21:K21"/>
    <mergeCell ref="A20:A47"/>
    <mergeCell ref="G20:G47"/>
    <mergeCell ref="H35:N35"/>
    <mergeCell ref="H44:N44"/>
    <mergeCell ref="O20:O47"/>
    <mergeCell ref="B22:F22"/>
    <mergeCell ref="B31:F31"/>
    <mergeCell ref="B36:F36"/>
    <mergeCell ref="B42:F47"/>
    <mergeCell ref="A48:O48"/>
    <mergeCell ref="H22:N22"/>
    <mergeCell ref="I23:K23"/>
    <mergeCell ref="I24:K24"/>
    <mergeCell ref="I25:K25"/>
    <mergeCell ref="I26:K26"/>
    <mergeCell ref="I27:K27"/>
    <mergeCell ref="I28:K28"/>
    <mergeCell ref="I29:K29"/>
    <mergeCell ref="I30:K30"/>
    <mergeCell ref="J31:K31"/>
    <mergeCell ref="J32:K32"/>
    <mergeCell ref="J33:K33"/>
    <mergeCell ref="I31:I33"/>
    <mergeCell ref="I34:K34"/>
    <mergeCell ref="I36:K36"/>
    <mergeCell ref="I37:K37"/>
    <mergeCell ref="I38:K38"/>
    <mergeCell ref="I39:K39"/>
    <mergeCell ref="I40:K40"/>
    <mergeCell ref="I41:K41"/>
    <mergeCell ref="I42:K42"/>
    <mergeCell ref="I43:K43"/>
    <mergeCell ref="I45:K45"/>
    <mergeCell ref="I47:K47"/>
    <mergeCell ref="I46:K46"/>
    <mergeCell ref="L46:N46"/>
    <mergeCell ref="B51:C51"/>
    <mergeCell ref="B52:C52"/>
    <mergeCell ref="B53:C53"/>
    <mergeCell ref="D51:F51"/>
    <mergeCell ref="D52:F52"/>
    <mergeCell ref="B50:N50"/>
    <mergeCell ref="G51:G62"/>
    <mergeCell ref="H54:L54"/>
    <mergeCell ref="H53:K53"/>
    <mergeCell ref="B54:C54"/>
    <mergeCell ref="B55:D55"/>
    <mergeCell ref="B56:D57"/>
    <mergeCell ref="B58:D58"/>
    <mergeCell ref="B59:C59"/>
    <mergeCell ref="B60:C60"/>
    <mergeCell ref="B61:C61"/>
    <mergeCell ref="B62:C62"/>
    <mergeCell ref="D59:F59"/>
    <mergeCell ref="D60:E60"/>
    <mergeCell ref="D61:E61"/>
    <mergeCell ref="D62:E62"/>
    <mergeCell ref="A50:A63"/>
    <mergeCell ref="O50:O63"/>
    <mergeCell ref="B63:N63"/>
    <mergeCell ref="H52:K52"/>
    <mergeCell ref="L52:N52"/>
    <mergeCell ref="L53:N53"/>
    <mergeCell ref="H51:K51"/>
    <mergeCell ref="L51:N51"/>
    <mergeCell ref="H55:L55"/>
    <mergeCell ref="H56:L56"/>
    <mergeCell ref="H57:L57"/>
    <mergeCell ref="H58:N58"/>
    <mergeCell ref="H59:L59"/>
    <mergeCell ref="H60:L60"/>
    <mergeCell ref="H61:K61"/>
    <mergeCell ref="H62:K62"/>
    <mergeCell ref="L61:N61"/>
    <mergeCell ref="L62:N62"/>
    <mergeCell ref="B66:N82"/>
    <mergeCell ref="A65:O65"/>
    <mergeCell ref="A66:A82"/>
    <mergeCell ref="A83:O83"/>
    <mergeCell ref="O66:O82"/>
    <mergeCell ref="C90:N90"/>
    <mergeCell ref="A85:A90"/>
    <mergeCell ref="B85:N85"/>
    <mergeCell ref="O85:O90"/>
    <mergeCell ref="C86:N86"/>
    <mergeCell ref="C87:N87"/>
    <mergeCell ref="C88:N88"/>
    <mergeCell ref="C89:N89"/>
    <mergeCell ref="A3:G3"/>
    <mergeCell ref="A1:G2"/>
    <mergeCell ref="A7:G7"/>
    <mergeCell ref="A4:G6"/>
  </mergeCells>
  <printOptions/>
  <pageMargins left="0.75" right="0.75" top="1" bottom="1" header="0.5" footer="0.5"/>
  <pageSetup fitToHeight="1" fitToWidth="1" horizontalDpi="300" verticalDpi="300" orientation="portrait" scale="56" r:id="rId1"/>
  <ignoredErrors>
    <ignoredError sqref="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Analysis</dc:title>
  <dc:subject>Template for economic analysis of processes</dc:subject>
  <dc:creator>gptowler</dc:creator>
  <cp:keywords/>
  <dc:description/>
  <cp:lastModifiedBy>Caroline Towler</cp:lastModifiedBy>
  <cp:lastPrinted>2004-06-03T14:57:16Z</cp:lastPrinted>
  <dcterms:created xsi:type="dcterms:W3CDTF">2004-05-25T20:35:44Z</dcterms:created>
  <dcterms:modified xsi:type="dcterms:W3CDTF">2007-02-13T17:09:17Z</dcterms:modified>
  <cp:category/>
  <cp:version/>
  <cp:contentType/>
  <cp:contentStatus/>
</cp:coreProperties>
</file>