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345" windowHeight="5655" activeTab="0"/>
  </bookViews>
  <sheets>
    <sheet name="AVO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<sst xmlns="http://schemas.openxmlformats.org/spreadsheetml/2006/main" count="35" uniqueCount="35">
  <si>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wet sand</t>
  </si>
  <si>
    <t>gas sand</t>
  </si>
  <si>
    <t>shale</t>
  </si>
  <si>
    <t>Case</t>
  </si>
  <si>
    <t>wet top</t>
  </si>
  <si>
    <t>shale/wet sand</t>
  </si>
  <si>
    <t>wet base</t>
  </si>
  <si>
    <t>wet sand/shale</t>
  </si>
  <si>
    <t>gas top</t>
  </si>
  <si>
    <t>shale/gas sand</t>
  </si>
  <si>
    <t>gas base</t>
  </si>
  <si>
    <t>gas sand/shale</t>
  </si>
  <si>
    <t>D</t>
  </si>
  <si>
    <t>B</t>
  </si>
  <si>
    <t>angle</t>
  </si>
  <si>
    <r>
      <t>sin</t>
    </r>
    <r>
      <rPr>
        <vertAlign val="superscript"/>
        <sz val="10"/>
        <rFont val="Arial"/>
        <family val="2"/>
      </rPr>
      <t xml:space="preserve">2 </t>
    </r>
    <r>
      <rPr>
        <sz val="10"/>
        <rFont val="Symbol"/>
        <family val="1"/>
      </rPr>
      <t>Q</t>
    </r>
  </si>
  <si>
    <r>
      <t>Rp(</t>
    </r>
    <r>
      <rPr>
        <sz val="10"/>
        <rFont val="Symbol"/>
        <family val="1"/>
      </rPr>
      <t>Q</t>
    </r>
    <r>
      <rPr>
        <sz val="10"/>
        <rFont val="Arial"/>
        <family val="0"/>
      </rPr>
      <t>)</t>
    </r>
  </si>
  <si>
    <t>AVO - Sue equation:</t>
  </si>
  <si>
    <t>Lithology</t>
  </si>
  <si>
    <t>Velocity Vp in m/s</t>
  </si>
  <si>
    <r>
      <t xml:space="preserve">Poissons ratio </t>
    </r>
    <r>
      <rPr>
        <sz val="12"/>
        <rFont val="Symbol"/>
        <family val="1"/>
      </rPr>
      <t>n</t>
    </r>
  </si>
  <si>
    <t>Equations</t>
  </si>
  <si>
    <t>Calculation - Step 1: Parameter of Shuey's equation:</t>
  </si>
  <si>
    <t>Type into the yellow fields the material parameters (the parameters are from the example of Yu, 1985)</t>
  </si>
  <si>
    <t>r</t>
  </si>
  <si>
    <t>n</t>
  </si>
  <si>
    <t>Vp</t>
  </si>
  <si>
    <t>Dr</t>
  </si>
  <si>
    <t>Dn</t>
  </si>
  <si>
    <r>
      <t>D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p</t>
    </r>
  </si>
  <si>
    <r>
      <t>A = R</t>
    </r>
    <r>
      <rPr>
        <i/>
        <vertAlign val="subscript"/>
        <sz val="12"/>
        <rFont val="Times New Roman"/>
        <family val="1"/>
      </rPr>
      <t>P</t>
    </r>
  </si>
  <si>
    <t>Calculation - Step 2: Amplitude versus offset (Shuey's equation):</t>
  </si>
  <si>
    <t>variable</t>
  </si>
  <si>
    <r>
      <t>Density rhob kg m</t>
    </r>
    <r>
      <rPr>
        <vertAlign val="superscript"/>
        <sz val="10"/>
        <rFont val="MS Sans Serif"/>
        <family val="2"/>
      </rPr>
      <t>-3</t>
    </r>
  </si>
  <si>
    <t>Input: Material parameters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</si>
</sst>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00"/>
    <numFmt numFmtId="176" formatCode="0.0"/>
    <numFmt numFmtId="177" formatCode="0.0000"/>
  </numFmts>
  <fonts count="16">
    <font>
      <sz val="10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9.75"/>
      <name val="Arial"/>
      <family val="2"/>
    </font>
    <font>
      <sz val="10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MS Sans Serif"/>
      <family val="2"/>
    </font>
    <font>
      <vertAlign val="superscript"/>
      <sz val="10"/>
      <name val="MS Sans Serif"/>
      <family val="2"/>
    </font>
    <font>
      <sz val="12"/>
      <name val="Symbol"/>
      <family val="1"/>
    </font>
    <font>
      <i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vertAlign val="sub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3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" xfId="0" applyNumberFormat="1" applyBorder="1" applyAlignment="1">
      <alignment/>
    </xf>
    <xf numFmtId="175" fontId="0" fillId="0" borderId="9" xfId="0" applyNumberFormat="1" applyBorder="1" applyAlignment="1">
      <alignment/>
    </xf>
    <xf numFmtId="175" fontId="0" fillId="0" borderId="2" xfId="0" applyNumberFormat="1" applyBorder="1" applyAlignment="1">
      <alignment/>
    </xf>
    <xf numFmtId="0" fontId="0" fillId="0" borderId="13" xfId="0" applyBorder="1" applyAlignment="1">
      <alignment/>
    </xf>
    <xf numFmtId="175" fontId="0" fillId="0" borderId="7" xfId="0" applyNumberFormat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6" xfId="0" applyNumberFormat="1" applyBorder="1" applyAlignment="1">
      <alignment/>
    </xf>
    <xf numFmtId="175" fontId="0" fillId="0" borderId="8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177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2" fontId="0" fillId="3" borderId="2" xfId="0" applyNumberForma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75"/>
          <c:y val="0.0305"/>
          <c:w val="0.83975"/>
          <c:h val="0.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AVO!$D$31</c:f>
              <c:strCache>
                <c:ptCount val="1"/>
                <c:pt idx="0">
                  <c:v>wet top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AVO!$B$32:$B$41</c:f>
              <c:numCache/>
            </c:numRef>
          </c:xVal>
          <c:yVal>
            <c:numRef>
              <c:f>AVO!$D$32:$D$41</c:f>
              <c:numCache/>
            </c:numRef>
          </c:yVal>
          <c:smooth val="0"/>
        </c:ser>
        <c:ser>
          <c:idx val="1"/>
          <c:order val="1"/>
          <c:tx>
            <c:strRef>
              <c:f>AVO!$E$31</c:f>
              <c:strCache>
                <c:ptCount val="1"/>
                <c:pt idx="0">
                  <c:v>wet base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AVO!$B$32:$B$41</c:f>
              <c:numCache/>
            </c:numRef>
          </c:xVal>
          <c:yVal>
            <c:numRef>
              <c:f>AVO!$E$32:$E$41</c:f>
              <c:numCache/>
            </c:numRef>
          </c:yVal>
          <c:smooth val="0"/>
        </c:ser>
        <c:ser>
          <c:idx val="2"/>
          <c:order val="2"/>
          <c:tx>
            <c:strRef>
              <c:f>AVO!$F$31</c:f>
              <c:strCache>
                <c:ptCount val="1"/>
                <c:pt idx="0">
                  <c:v>gas top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AVO!$B$32:$B$41</c:f>
              <c:numCache/>
            </c:numRef>
          </c:xVal>
          <c:yVal>
            <c:numRef>
              <c:f>AVO!$F$32:$F$41</c:f>
              <c:numCache/>
            </c:numRef>
          </c:yVal>
          <c:smooth val="0"/>
        </c:ser>
        <c:ser>
          <c:idx val="3"/>
          <c:order val="3"/>
          <c:tx>
            <c:strRef>
              <c:f>AVO!$G$31</c:f>
              <c:strCache>
                <c:ptCount val="1"/>
                <c:pt idx="0">
                  <c:v>gas base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AVO!$B$32:$B$42</c:f>
              <c:numCache/>
            </c:numRef>
          </c:xVal>
          <c:yVal>
            <c:numRef>
              <c:f>AVO!$G$32:$G$42</c:f>
              <c:numCache/>
            </c:numRef>
          </c:yVal>
          <c:smooth val="0"/>
        </c:ser>
        <c:axId val="65767793"/>
        <c:axId val="55039226"/>
      </c:scatterChart>
      <c:valAx>
        <c:axId val="65767793"/>
        <c:scaling>
          <c:orientation val="minMax"/>
          <c:max val="4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5039226"/>
        <c:crossesAt val="-0.4"/>
        <c:crossBetween val="midCat"/>
        <c:dispUnits/>
        <c:majorUnit val="15"/>
        <c:minorUnit val="5"/>
      </c:valAx>
      <c:valAx>
        <c:axId val="5503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Rpp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6576779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305"/>
          <c:w val="0.5075"/>
          <c:h val="0.90525"/>
        </c:manualLayout>
      </c:layout>
      <c:scatterChart>
        <c:scatterStyle val="lineMarker"/>
        <c:varyColors val="0"/>
        <c:ser>
          <c:idx val="3"/>
          <c:order val="0"/>
          <c:tx>
            <c:strRef>
              <c:f>AVO!$G$31</c:f>
              <c:strCache>
                <c:ptCount val="1"/>
                <c:pt idx="0">
                  <c:v>gas base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AVO!$C$32:$C$41</c:f>
              <c:numCache/>
            </c:numRef>
          </c:xVal>
          <c:yVal>
            <c:numRef>
              <c:f>AVO!$G$32:$G$41</c:f>
              <c:numCache/>
            </c:numRef>
          </c:yVal>
          <c:smooth val="0"/>
        </c:ser>
        <c:ser>
          <c:idx val="1"/>
          <c:order val="1"/>
          <c:tx>
            <c:strRef>
              <c:f>AVO!$E$31</c:f>
              <c:strCache>
                <c:ptCount val="1"/>
                <c:pt idx="0">
                  <c:v>wet base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AVO!$C$32:$C$41</c:f>
              <c:numCache/>
            </c:numRef>
          </c:xVal>
          <c:yVal>
            <c:numRef>
              <c:f>AVO!$E$32:$E$41</c:f>
              <c:numCache/>
            </c:numRef>
          </c:yVal>
          <c:smooth val="0"/>
        </c:ser>
        <c:ser>
          <c:idx val="0"/>
          <c:order val="2"/>
          <c:tx>
            <c:strRef>
              <c:f>AVO!$D$31</c:f>
              <c:strCache>
                <c:ptCount val="1"/>
                <c:pt idx="0">
                  <c:v>wet top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AVO!$C$32:$C$41</c:f>
              <c:numCache/>
            </c:numRef>
          </c:xVal>
          <c:yVal>
            <c:numRef>
              <c:f>AVO!$D$32:$D$41</c:f>
              <c:numCache/>
            </c:numRef>
          </c:yVal>
          <c:smooth val="0"/>
        </c:ser>
        <c:ser>
          <c:idx val="2"/>
          <c:order val="3"/>
          <c:tx>
            <c:strRef>
              <c:f>AVO!$F$31</c:f>
              <c:strCache>
                <c:ptCount val="1"/>
                <c:pt idx="0">
                  <c:v>gas top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AVO!$C$32:$C$41</c:f>
              <c:numCache/>
            </c:numRef>
          </c:xVal>
          <c:yVal>
            <c:numRef>
              <c:f>AVO!$F$32:$F$41</c:f>
              <c:numCache/>
            </c:numRef>
          </c:yVal>
          <c:smooth val="0"/>
        </c:ser>
        <c:axId val="25590987"/>
        <c:axId val="28992292"/>
      </c:scatterChart>
      <c:valAx>
        <c:axId val="25590987"/>
        <c:scaling>
          <c:orientation val="minMax"/>
          <c:max val="0.5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8992292"/>
        <c:crossesAt val="-0.4"/>
        <c:crossBetween val="midCat"/>
        <c:dispUnits/>
        <c:majorUnit val="0.1"/>
        <c:minorUnit val="0.05"/>
      </c:valAx>
      <c:valAx>
        <c:axId val="28992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Rpp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559098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07625"/>
          <c:w val="0.2465"/>
          <c:h val="0.78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8.emf" /><Relationship Id="rId8" Type="http://schemas.openxmlformats.org/officeDocument/2006/relationships/image" Target="../media/image15.emf" /><Relationship Id="rId9" Type="http://schemas.openxmlformats.org/officeDocument/2006/relationships/image" Target="../media/image5.emf" /><Relationship Id="rId10" Type="http://schemas.openxmlformats.org/officeDocument/2006/relationships/image" Target="../media/image6.emf" /><Relationship Id="rId11" Type="http://schemas.openxmlformats.org/officeDocument/2006/relationships/image" Target="../media/image7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0.7985</cdr:x>
      <cdr:y>0.934</cdr:y>
    </cdr:from>
    <cdr:to>
      <cdr:x>0.852</cdr:x>
      <cdr:y>0.991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90700" y="2990850"/>
          <a:ext cx="123825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0.5875</cdr:x>
      <cdr:y>0.46825</cdr:y>
    </cdr:from>
    <cdr:to>
      <cdr:x>0.75925</cdr:x>
      <cdr:y>0.837</cdr:y>
    </cdr:to>
    <cdr:sp>
      <cdr:nvSpPr>
        <cdr:cNvPr id="1" name="Rectangle 2"/>
        <cdr:cNvSpPr>
          <a:spLocks/>
        </cdr:cNvSpPr>
      </cdr:nvSpPr>
      <cdr:spPr>
        <a:xfrm>
          <a:off x="2114550" y="1495425"/>
          <a:ext cx="619125" cy="11811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0.5875</cdr:x>
      <cdr:y>0.07025</cdr:y>
    </cdr:from>
    <cdr:to>
      <cdr:x>0.75925</cdr:x>
      <cdr:y>0.436</cdr:y>
    </cdr:to>
    <cdr:sp>
      <cdr:nvSpPr>
        <cdr:cNvPr id="2" name="Rectangle 3"/>
        <cdr:cNvSpPr>
          <a:spLocks/>
        </cdr:cNvSpPr>
      </cdr:nvSpPr>
      <cdr:spPr>
        <a:xfrm>
          <a:off x="2114550" y="219075"/>
          <a:ext cx="619125" cy="11715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0.5875</cdr:x>
      <cdr:y>0.658</cdr:y>
    </cdr:from>
    <cdr:to>
      <cdr:x>0.75925</cdr:x>
      <cdr:y>0.83625</cdr:y>
    </cdr:to>
    <cdr:sp>
      <cdr:nvSpPr>
        <cdr:cNvPr id="3" name="Rectangle 4"/>
        <cdr:cNvSpPr>
          <a:spLocks/>
        </cdr:cNvSpPr>
      </cdr:nvSpPr>
      <cdr:spPr>
        <a:xfrm>
          <a:off x="2114550" y="2105025"/>
          <a:ext cx="619125" cy="571500"/>
        </a:xfrm>
        <a:prstGeom prst="rect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0.5875</cdr:x>
      <cdr:y>0.07025</cdr:y>
    </cdr:from>
    <cdr:to>
      <cdr:x>0.75925</cdr:x>
      <cdr:y>0.24925</cdr:y>
    </cdr:to>
    <cdr:sp>
      <cdr:nvSpPr>
        <cdr:cNvPr id="4" name="Rectangle 5"/>
        <cdr:cNvSpPr>
          <a:spLocks/>
        </cdr:cNvSpPr>
      </cdr:nvSpPr>
      <cdr:spPr>
        <a:xfrm>
          <a:off x="2114550" y="219075"/>
          <a:ext cx="619125" cy="571500"/>
        </a:xfrm>
        <a:prstGeom prst="rect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0.60225</cdr:x>
      <cdr:y>0.11425</cdr:y>
    </cdr:from>
    <cdr:to>
      <cdr:x>0.74575</cdr:x>
      <cdr:y>0.7975</cdr:y>
    </cdr:to>
    <cdr:sp>
      <cdr:nvSpPr>
        <cdr:cNvPr id="5" name="TextBox 6"/>
        <cdr:cNvSpPr txBox="1">
          <a:spLocks noChangeArrowheads="1"/>
        </cdr:cNvSpPr>
      </cdr:nvSpPr>
      <cdr:spPr>
        <a:xfrm>
          <a:off x="2162175" y="361950"/>
          <a:ext cx="514350" cy="2190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shale
sand
sand
shale</a:t>
          </a:r>
        </a:p>
      </cdr:txBody>
    </cdr:sp>
  </cdr:relSizeAnchor>
  <cdr:relSizeAnchor xmlns:cdr="http://schemas.openxmlformats.org/drawingml/2006/chartDrawing">
    <cdr:from>
      <cdr:x>0.47675</cdr:x>
      <cdr:y>0.9335</cdr:y>
    </cdr:from>
    <cdr:to>
      <cdr:x>0.574</cdr:x>
      <cdr:y>0.99675</cdr:y>
    </cdr:to>
    <cdr:pic>
      <cdr:nvPicPr>
        <cdr:cNvPr id="6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0" y="2990850"/>
          <a:ext cx="352425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28</xdr:row>
      <xdr:rowOff>161925</xdr:rowOff>
    </xdr:from>
    <xdr:to>
      <xdr:col>10</xdr:col>
      <xdr:colOff>514350</xdr:colOff>
      <xdr:row>48</xdr:row>
      <xdr:rowOff>57150</xdr:rowOff>
    </xdr:to>
    <xdr:graphicFrame>
      <xdr:nvGraphicFramePr>
        <xdr:cNvPr id="1" name="Chart 13"/>
        <xdr:cNvGraphicFramePr/>
      </xdr:nvGraphicFramePr>
      <xdr:xfrm>
        <a:off x="5410200" y="5200650"/>
        <a:ext cx="22479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638175</xdr:colOff>
      <xdr:row>29</xdr:row>
      <xdr:rowOff>0</xdr:rowOff>
    </xdr:from>
    <xdr:to>
      <xdr:col>15</xdr:col>
      <xdr:colOff>666750</xdr:colOff>
      <xdr:row>48</xdr:row>
      <xdr:rowOff>66675</xdr:rowOff>
    </xdr:to>
    <xdr:graphicFrame>
      <xdr:nvGraphicFramePr>
        <xdr:cNvPr id="2" name="Chart 14"/>
        <xdr:cNvGraphicFramePr/>
      </xdr:nvGraphicFramePr>
      <xdr:xfrm>
        <a:off x="7781925" y="5210175"/>
        <a:ext cx="36004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3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2">
      <selection activeCell="S52" sqref="S52"/>
    </sheetView>
  </sheetViews>
  <sheetFormatPr defaultColWidth="11.421875" defaultRowHeight="12.75"/>
  <cols>
    <col min="1" max="22" width="10.7109375" style="0" customWidth="1"/>
  </cols>
  <sheetData>
    <row r="1" ht="18">
      <c r="A1" s="2" t="s">
        <v>17</v>
      </c>
    </row>
    <row r="3" spans="2:3" ht="12.75">
      <c r="B3" s="3" t="s">
        <v>34</v>
      </c>
      <c r="C3" s="4"/>
    </row>
    <row r="4" ht="13.5" thickBot="1">
      <c r="B4" s="5" t="s">
        <v>23</v>
      </c>
    </row>
    <row r="5" spans="2:13" ht="30.75" thickBot="1" thickTop="1">
      <c r="B5" s="5"/>
      <c r="C5" s="9" t="s">
        <v>18</v>
      </c>
      <c r="D5" s="10" t="s">
        <v>19</v>
      </c>
      <c r="E5" s="10" t="s">
        <v>20</v>
      </c>
      <c r="F5" s="10" t="s">
        <v>33</v>
      </c>
      <c r="M5" s="6"/>
    </row>
    <row r="6" spans="2:13" ht="13.5" thickTop="1">
      <c r="B6" s="5"/>
      <c r="C6" s="7" t="s">
        <v>0</v>
      </c>
      <c r="D6" s="42">
        <v>2131</v>
      </c>
      <c r="E6" s="43">
        <v>0.4</v>
      </c>
      <c r="F6" s="42">
        <v>2100</v>
      </c>
      <c r="M6" s="6"/>
    </row>
    <row r="7" spans="2:13" ht="12.75">
      <c r="B7" s="5"/>
      <c r="C7" s="7" t="s">
        <v>1</v>
      </c>
      <c r="D7" s="42">
        <v>1967</v>
      </c>
      <c r="E7" s="43">
        <v>0.1</v>
      </c>
      <c r="F7" s="42">
        <v>2050</v>
      </c>
      <c r="M7" s="6"/>
    </row>
    <row r="8" spans="2:13" ht="13.5" thickBot="1">
      <c r="B8" s="5"/>
      <c r="C8" s="8" t="s">
        <v>2</v>
      </c>
      <c r="D8" s="44">
        <v>2177</v>
      </c>
      <c r="E8" s="45">
        <v>0.4</v>
      </c>
      <c r="F8" s="44">
        <v>2160</v>
      </c>
      <c r="M8" s="6"/>
    </row>
    <row r="9" spans="2:13" ht="14.25" thickBot="1" thickTop="1">
      <c r="B9" s="5"/>
      <c r="M9" s="6"/>
    </row>
    <row r="10" spans="2:16" ht="13.5" thickTop="1">
      <c r="B10" s="46" t="s">
        <v>21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0"/>
      <c r="P10" s="41"/>
    </row>
    <row r="11" spans="2:16" ht="12.75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0"/>
      <c r="P11" s="41"/>
    </row>
    <row r="12" spans="2:16" ht="12.75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0"/>
      <c r="P12" s="41"/>
    </row>
    <row r="13" spans="2:16" ht="12.75">
      <c r="B13" s="50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0"/>
      <c r="P13" s="41"/>
    </row>
    <row r="14" spans="2:16" ht="12.75">
      <c r="B14" s="50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0"/>
      <c r="P14" s="41"/>
    </row>
    <row r="15" spans="2:16" ht="12.75">
      <c r="B15" s="50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0"/>
      <c r="P15" s="41"/>
    </row>
    <row r="16" spans="2:16" ht="12.75">
      <c r="B16" s="50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0"/>
      <c r="P16" s="41"/>
    </row>
    <row r="17" spans="2:16" ht="12.75">
      <c r="B17" s="50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0"/>
      <c r="P17" s="41"/>
    </row>
    <row r="18" spans="2:16" ht="12.75"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0"/>
      <c r="P18" s="41"/>
    </row>
    <row r="19" spans="2:16" ht="13.5" thickBot="1"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40"/>
      <c r="P19" s="41"/>
    </row>
    <row r="20" ht="13.5" thickTop="1"/>
    <row r="21" ht="13.5" thickBot="1">
      <c r="B21" s="11" t="s">
        <v>22</v>
      </c>
    </row>
    <row r="22" spans="2:13" ht="20.25" thickBot="1" thickTop="1">
      <c r="B22" s="19" t="s">
        <v>3</v>
      </c>
      <c r="C22" s="20"/>
      <c r="D22" s="20"/>
      <c r="E22" s="23" t="s">
        <v>30</v>
      </c>
      <c r="F22" s="22" t="s">
        <v>24</v>
      </c>
      <c r="G22" s="22" t="s">
        <v>25</v>
      </c>
      <c r="H22" s="21" t="s">
        <v>26</v>
      </c>
      <c r="I22" s="22" t="s">
        <v>27</v>
      </c>
      <c r="J22" s="22" t="s">
        <v>28</v>
      </c>
      <c r="K22" s="22" t="s">
        <v>29</v>
      </c>
      <c r="L22" s="21" t="s">
        <v>12</v>
      </c>
      <c r="M22" s="23" t="s">
        <v>13</v>
      </c>
    </row>
    <row r="23" spans="2:13" ht="13.5" thickTop="1">
      <c r="B23" s="14" t="s">
        <v>4</v>
      </c>
      <c r="C23" s="6" t="s">
        <v>5</v>
      </c>
      <c r="D23" s="6"/>
      <c r="E23" s="38">
        <f>(D6*F6-D8*F8)/(D6*F6+D8*F8)</f>
        <v>-0.02475859228410599</v>
      </c>
      <c r="F23" s="6">
        <f>(F6+F7)/2</f>
        <v>2075</v>
      </c>
      <c r="G23" s="6">
        <f>(E6+E7)/2</f>
        <v>0.25</v>
      </c>
      <c r="H23" s="6">
        <f>(D6+D7)/2</f>
        <v>2049</v>
      </c>
      <c r="I23" s="6">
        <f>F6-F8</f>
        <v>-60</v>
      </c>
      <c r="J23" s="24">
        <f>E6-E8</f>
        <v>0</v>
      </c>
      <c r="K23" s="6">
        <f>D6-D8</f>
        <v>-46</v>
      </c>
      <c r="L23" s="26">
        <f>(K23/H23)/(K23/H23+I23/F23)</f>
        <v>0.43706213654471354</v>
      </c>
      <c r="M23" s="27">
        <f>E23*(L23-2*(1+L23)*((1-2*G23)/(1-G23)))+(J23/((1-G23)^2))</f>
        <v>0.03661847079265159</v>
      </c>
    </row>
    <row r="24" spans="2:13" ht="12.75">
      <c r="B24" s="14" t="s">
        <v>6</v>
      </c>
      <c r="C24" s="6" t="s">
        <v>7</v>
      </c>
      <c r="D24" s="6"/>
      <c r="E24" s="38">
        <f>(D8*F8-D6*F6)/(D8*F8+D6*F6)</f>
        <v>0.02475859228410599</v>
      </c>
      <c r="F24" s="6">
        <f>(F7+F6)/2</f>
        <v>2075</v>
      </c>
      <c r="G24" s="6">
        <f>(E7+E6)/2</f>
        <v>0.25</v>
      </c>
      <c r="H24" s="6">
        <f>(D7+D6)/2</f>
        <v>2049</v>
      </c>
      <c r="I24" s="6">
        <f>F8-F6</f>
        <v>60</v>
      </c>
      <c r="J24" s="24">
        <f>E8-E6</f>
        <v>0</v>
      </c>
      <c r="K24" s="6">
        <f>D8-D6</f>
        <v>46</v>
      </c>
      <c r="L24" s="26">
        <f>(K24/H24)/(K24/H24+I24/F24)</f>
        <v>0.43706213654471354</v>
      </c>
      <c r="M24" s="27">
        <f>E24*(L24-2*(1+L24)*((1-2*G24)/(1-G24)))+(J24/((1-G24)^2))</f>
        <v>-0.03661847079265159</v>
      </c>
    </row>
    <row r="25" spans="2:13" ht="12.75">
      <c r="B25" s="14" t="s">
        <v>8</v>
      </c>
      <c r="C25" s="6" t="s">
        <v>9</v>
      </c>
      <c r="D25" s="6"/>
      <c r="E25" s="38">
        <f>(D7*F7-D8*F8)/(D7*F7+D8*F8)</f>
        <v>-0.07670238257427012</v>
      </c>
      <c r="F25" s="6">
        <f>(F8+F7)/2</f>
        <v>2105</v>
      </c>
      <c r="G25" s="6">
        <f>(E8+E7)/2</f>
        <v>0.25</v>
      </c>
      <c r="H25" s="6">
        <f>(D8+D7)/2</f>
        <v>2072</v>
      </c>
      <c r="I25" s="6">
        <f>F7-F8</f>
        <v>-110</v>
      </c>
      <c r="J25" s="24">
        <f>E7-E8</f>
        <v>-0.30000000000000004</v>
      </c>
      <c r="K25" s="6">
        <f>D7-D8</f>
        <v>-210</v>
      </c>
      <c r="L25" s="26">
        <f>(K25/H25)/(K25/H25+I25/F25)</f>
        <v>0.6598056629401317</v>
      </c>
      <c r="M25" s="27">
        <f>E25*(L25-2*(1+L25)*((1-2*G25)/(1-G25)))+(J25/((1-G25)^2))</f>
        <v>-0.41419393443980534</v>
      </c>
    </row>
    <row r="26" spans="2:13" ht="13.5" thickBot="1">
      <c r="B26" s="16" t="s">
        <v>10</v>
      </c>
      <c r="C26" s="17" t="s">
        <v>11</v>
      </c>
      <c r="D26" s="17"/>
      <c r="E26" s="39">
        <f>(D8*F8-D7*F7)/(D8*F8+D7*F7)</f>
        <v>0.07670238257427012</v>
      </c>
      <c r="F26" s="17">
        <f>(F7+F8)/2</f>
        <v>2105</v>
      </c>
      <c r="G26" s="17">
        <f>(E7+E8)/2</f>
        <v>0.25</v>
      </c>
      <c r="H26" s="17">
        <f>(D7+D8)/2</f>
        <v>2072</v>
      </c>
      <c r="I26" s="17">
        <f>F8-F7</f>
        <v>110</v>
      </c>
      <c r="J26" s="25">
        <f>E8-E7</f>
        <v>0.30000000000000004</v>
      </c>
      <c r="K26" s="17">
        <f>D8-D7</f>
        <v>210</v>
      </c>
      <c r="L26" s="28">
        <f>(K26/H26)/(K26/H26+I26/F26)</f>
        <v>0.6598056629401317</v>
      </c>
      <c r="M26" s="29">
        <f>E26*(L26-2*(1+L26)*((1-2*G26)/(1-G26)))+(J26/((1-G26)^2))</f>
        <v>0.41419393443980534</v>
      </c>
    </row>
    <row r="27" ht="13.5" thickTop="1"/>
    <row r="29" ht="13.5" thickBot="1">
      <c r="B29" s="11" t="s">
        <v>31</v>
      </c>
    </row>
    <row r="30" spans="2:7" ht="13.5" thickTop="1">
      <c r="B30" s="35" t="s">
        <v>32</v>
      </c>
      <c r="C30" s="13"/>
      <c r="D30" s="12" t="s">
        <v>16</v>
      </c>
      <c r="E30" s="13"/>
      <c r="F30" s="13"/>
      <c r="G30" s="30"/>
    </row>
    <row r="31" spans="1:7" ht="15" thickBot="1">
      <c r="A31" s="15"/>
      <c r="B31" s="36" t="s">
        <v>14</v>
      </c>
      <c r="C31" s="17" t="s">
        <v>15</v>
      </c>
      <c r="D31" s="16" t="str">
        <f>B23</f>
        <v>wet top</v>
      </c>
      <c r="E31" s="17" t="str">
        <f>B24</f>
        <v>wet base</v>
      </c>
      <c r="F31" s="17" t="str">
        <f>B25</f>
        <v>gas top</v>
      </c>
      <c r="G31" s="18" t="str">
        <f>B26</f>
        <v>gas base</v>
      </c>
    </row>
    <row r="32" spans="2:14" ht="13.5" thickTop="1">
      <c r="B32" s="37">
        <v>0</v>
      </c>
      <c r="C32" s="26">
        <f>(SIN(RADIANS(B32))^2)</f>
        <v>0</v>
      </c>
      <c r="D32" s="33">
        <f aca="true" t="shared" si="0" ref="D32:D41">E$23+M$23*C32</f>
        <v>-0.02475859228410599</v>
      </c>
      <c r="E32" s="26">
        <f aca="true" t="shared" si="1" ref="E32:E41">E$24+M$24*C32</f>
        <v>0.02475859228410599</v>
      </c>
      <c r="F32" s="26">
        <f aca="true" t="shared" si="2" ref="F32:F41">E$25+M$25*C32</f>
        <v>-0.07670238257427012</v>
      </c>
      <c r="G32" s="31">
        <f aca="true" t="shared" si="3" ref="G32:G41">E$26+M$26*C32</f>
        <v>0.07670238257427012</v>
      </c>
      <c r="N32" s="1"/>
    </row>
    <row r="33" spans="2:7" ht="12.75">
      <c r="B33" s="37">
        <v>5</v>
      </c>
      <c r="C33" s="26">
        <f>(SIN(RADIANS(B33))^2)</f>
        <v>0.007596123493895969</v>
      </c>
      <c r="D33" s="33">
        <f t="shared" si="0"/>
        <v>-0.024480433857807387</v>
      </c>
      <c r="E33" s="26">
        <f t="shared" si="1"/>
        <v>0.024480433857807387</v>
      </c>
      <c r="F33" s="26">
        <f t="shared" si="2"/>
        <v>-0.07984865085069753</v>
      </c>
      <c r="G33" s="31">
        <f t="shared" si="3"/>
        <v>0.07984865085069753</v>
      </c>
    </row>
    <row r="34" spans="2:7" ht="12.75">
      <c r="B34" s="37">
        <v>10</v>
      </c>
      <c r="C34" s="26">
        <f>(SIN(RADIANS(B34))^2)</f>
        <v>0.030153689607045803</v>
      </c>
      <c r="D34" s="33">
        <f t="shared" si="0"/>
        <v>-0.0236544102819397</v>
      </c>
      <c r="E34" s="26">
        <f t="shared" si="1"/>
        <v>0.0236544102819397</v>
      </c>
      <c r="F34" s="26">
        <f t="shared" si="2"/>
        <v>-0.08919185791048909</v>
      </c>
      <c r="G34" s="31">
        <f t="shared" si="3"/>
        <v>0.08919185791048909</v>
      </c>
    </row>
    <row r="35" spans="2:7" ht="12.75">
      <c r="B35" s="37">
        <v>15</v>
      </c>
      <c r="C35" s="26">
        <f>(SIN(RADIANS(B35))^2)</f>
        <v>0.06698729810778066</v>
      </c>
      <c r="D35" s="33">
        <f t="shared" si="0"/>
        <v>-0.02230561986486758</v>
      </c>
      <c r="E35" s="26">
        <f t="shared" si="1"/>
        <v>0.02230561986486758</v>
      </c>
      <c r="F35" s="26">
        <f t="shared" si="2"/>
        <v>-0.10444811513502392</v>
      </c>
      <c r="G35" s="31">
        <f t="shared" si="3"/>
        <v>0.10444811513502392</v>
      </c>
    </row>
    <row r="36" spans="2:7" ht="12.75">
      <c r="B36" s="37">
        <v>20</v>
      </c>
      <c r="C36" s="26">
        <f aca="true" t="shared" si="4" ref="C36:C41">(SIN(RADIANS(B36))^2)</f>
        <v>0.11697777844051097</v>
      </c>
      <c r="D36" s="33">
        <f t="shared" si="0"/>
        <v>-0.020475044920892874</v>
      </c>
      <c r="E36" s="26">
        <f t="shared" si="1"/>
        <v>0.020475044920892874</v>
      </c>
      <c r="F36" s="26">
        <f t="shared" si="2"/>
        <v>-0.1251538688685732</v>
      </c>
      <c r="G36" s="31">
        <f t="shared" si="3"/>
        <v>0.1251538688685732</v>
      </c>
    </row>
    <row r="37" spans="2:7" ht="12.75">
      <c r="B37" s="37">
        <v>25</v>
      </c>
      <c r="C37" s="26">
        <f t="shared" si="4"/>
        <v>0.17860619515673035</v>
      </c>
      <c r="D37" s="33">
        <f t="shared" si="0"/>
        <v>-0.01821830654337263</v>
      </c>
      <c r="E37" s="26">
        <f t="shared" si="1"/>
        <v>0.01821830654337263</v>
      </c>
      <c r="F37" s="26">
        <f t="shared" si="2"/>
        <v>-0.15067998526155996</v>
      </c>
      <c r="G37" s="31">
        <f t="shared" si="3"/>
        <v>0.15067998526155996</v>
      </c>
    </row>
    <row r="38" spans="2:7" ht="12.75">
      <c r="B38" s="37">
        <v>30</v>
      </c>
      <c r="C38" s="26">
        <f t="shared" si="4"/>
        <v>0.24999999999999994</v>
      </c>
      <c r="D38" s="33">
        <f t="shared" si="0"/>
        <v>-0.015603974585943096</v>
      </c>
      <c r="E38" s="26">
        <f t="shared" si="1"/>
        <v>0.015603974585943096</v>
      </c>
      <c r="F38" s="26">
        <f t="shared" si="2"/>
        <v>-0.18025086618422143</v>
      </c>
      <c r="G38" s="31">
        <f t="shared" si="3"/>
        <v>0.18025086618422143</v>
      </c>
    </row>
    <row r="39" spans="2:7" ht="12.75">
      <c r="B39" s="37">
        <v>35</v>
      </c>
      <c r="C39" s="26">
        <f t="shared" si="4"/>
        <v>0.32898992833716556</v>
      </c>
      <c r="D39" s="33">
        <f t="shared" si="0"/>
        <v>-0.012711484202214955</v>
      </c>
      <c r="E39" s="26">
        <f t="shared" si="1"/>
        <v>0.012711484202214955</v>
      </c>
      <c r="F39" s="26">
        <f t="shared" si="2"/>
        <v>-0.21296801538331034</v>
      </c>
      <c r="G39" s="31">
        <f t="shared" si="3"/>
        <v>0.21296801538331034</v>
      </c>
    </row>
    <row r="40" spans="2:7" ht="12.75">
      <c r="B40" s="37">
        <v>40</v>
      </c>
      <c r="C40" s="26">
        <f t="shared" si="4"/>
        <v>0.41317591116653474</v>
      </c>
      <c r="D40" s="33">
        <f t="shared" si="0"/>
        <v>-0.009628722248827031</v>
      </c>
      <c r="E40" s="26">
        <f t="shared" si="1"/>
        <v>0.009628722248827031</v>
      </c>
      <c r="F40" s="26">
        <f t="shared" si="2"/>
        <v>-0.24783733883608863</v>
      </c>
      <c r="G40" s="31">
        <f t="shared" si="3"/>
        <v>0.24783733883608863</v>
      </c>
    </row>
    <row r="41" spans="2:7" ht="13.5" thickBot="1">
      <c r="B41" s="36">
        <v>45</v>
      </c>
      <c r="C41" s="28">
        <f t="shared" si="4"/>
        <v>0.4999999999999999</v>
      </c>
      <c r="D41" s="34">
        <f t="shared" si="0"/>
        <v>-0.0064493568877802</v>
      </c>
      <c r="E41" s="28">
        <f t="shared" si="1"/>
        <v>0.0064493568877802</v>
      </c>
      <c r="F41" s="28">
        <f t="shared" si="2"/>
        <v>-0.28379934979417276</v>
      </c>
      <c r="G41" s="32">
        <f t="shared" si="3"/>
        <v>0.28379934979417276</v>
      </c>
    </row>
    <row r="42" ht="13.5" thickTop="1"/>
  </sheetData>
  <printOptions/>
  <pageMargins left="0.75" right="0.75" top="1" bottom="1" header="0.4921259845" footer="0.4921259845"/>
  <pageSetup horizontalDpi="600" verticalDpi="600" orientation="portrait" paperSize="9" r:id="rId14"/>
  <drawing r:id="rId13"/>
  <legacyDrawing r:id="rId12"/>
  <oleObjects>
    <oleObject progId="Equation.3" shapeId="140502" r:id="rId1"/>
    <oleObject progId="Equation.3" shapeId="142213" r:id="rId2"/>
    <oleObject progId="Equation.3" shapeId="143035" r:id="rId3"/>
    <oleObject progId="Equation.3" shapeId="146405" r:id="rId4"/>
    <oleObject progId="Equation.3" shapeId="147300" r:id="rId5"/>
    <oleObject progId="Equation.3" shapeId="161853" r:id="rId6"/>
    <oleObject progId="Equation.3" shapeId="165007" r:id="rId7"/>
    <oleObject progId="Equation.3" shapeId="165780" r:id="rId8"/>
    <oleObject progId="Equation.3" shapeId="200268" r:id="rId9"/>
    <oleObject progId="Equation.3" shapeId="201435" r:id="rId10"/>
    <oleObject progId="Equation.3" shapeId="220600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juergen</cp:lastModifiedBy>
  <dcterms:created xsi:type="dcterms:W3CDTF">2008-03-02T11:21:27Z</dcterms:created>
  <dcterms:modified xsi:type="dcterms:W3CDTF">2011-03-05T10:56:07Z</dcterms:modified>
  <cp:category/>
  <cp:version/>
  <cp:contentType/>
  <cp:contentStatus/>
</cp:coreProperties>
</file>