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905" windowHeight="5940" tabRatio="922" activeTab="0"/>
  </bookViews>
  <sheets>
    <sheet name="Models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<sst xmlns="http://schemas.openxmlformats.org/spreadsheetml/2006/main" count="55" uniqueCount="41">
  <si>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CRIM</t>
  </si>
  <si>
    <t>L</t>
  </si>
  <si>
    <t>Dielectric permittivity - model equations for two component media:</t>
  </si>
  <si>
    <t>Type into the yellow fields the material parameters (some default values you find in the right Table)</t>
  </si>
  <si>
    <t>Table: Some material parameters (default values)</t>
  </si>
  <si>
    <t>Material</t>
  </si>
  <si>
    <t>matrix</t>
  </si>
  <si>
    <t>quartz</t>
  </si>
  <si>
    <t>water</t>
  </si>
  <si>
    <t>calcite</t>
  </si>
  <si>
    <t>dolomite</t>
  </si>
  <si>
    <t>gas</t>
  </si>
  <si>
    <r>
      <t>e</t>
    </r>
    <r>
      <rPr>
        <vertAlign val="subscript"/>
        <sz val="14"/>
        <rFont val="MS Sans Serif"/>
        <family val="2"/>
      </rPr>
      <t>r</t>
    </r>
  </si>
  <si>
    <t>7.0 ... 8.0</t>
  </si>
  <si>
    <t>7.5 ... 8.5</t>
  </si>
  <si>
    <t>4.2 ... 6.0</t>
  </si>
  <si>
    <t>Equations:</t>
  </si>
  <si>
    <t>The worksheet is designed for a porous rock.</t>
  </si>
  <si>
    <t>parallel model results for</t>
  </si>
  <si>
    <t>series model results for</t>
  </si>
  <si>
    <t>CRIM equation results for</t>
  </si>
  <si>
    <t>Inclusion models: Clausius-Mossotti equation</t>
  </si>
  <si>
    <t>Layer models: Generalized Lichtenecker-Rother equation</t>
  </si>
  <si>
    <t>matrix (grain) is the inclusion</t>
  </si>
  <si>
    <r>
      <t xml:space="preserve">a </t>
    </r>
    <r>
      <rPr>
        <sz val="10"/>
        <rFont val="MS Sans Serif"/>
        <family val="0"/>
      </rPr>
      <t>= + 1.0</t>
    </r>
  </si>
  <si>
    <r>
      <t xml:space="preserve">a </t>
    </r>
    <r>
      <rPr>
        <sz val="10"/>
        <rFont val="MS Sans Serif"/>
        <family val="0"/>
      </rPr>
      <t>= + 0.5</t>
    </r>
  </si>
  <si>
    <t>porosity</t>
  </si>
  <si>
    <t>Variable</t>
  </si>
  <si>
    <t>a</t>
  </si>
  <si>
    <r>
      <t xml:space="preserve">a </t>
    </r>
    <r>
      <rPr>
        <sz val="10"/>
        <rFont val="MS Sans Serif"/>
        <family val="0"/>
      </rPr>
      <t>= - 1.0</t>
    </r>
  </si>
  <si>
    <t>Calculation:</t>
  </si>
  <si>
    <t>Parallel</t>
  </si>
  <si>
    <t>Series</t>
  </si>
  <si>
    <t>fluid (pore) is the inclusion</t>
  </si>
  <si>
    <t>Clausius-Mossotti</t>
  </si>
  <si>
    <t>Pores</t>
  </si>
  <si>
    <t>Grains</t>
  </si>
  <si>
    <t>Inclusion models: Hanai-Bruggeman equation</t>
  </si>
  <si>
    <t>Porosity</t>
  </si>
  <si>
    <t>CRIM equation</t>
  </si>
  <si>
    <t>Input: Material parameters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</si>
</sst>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/d/yy"/>
    <numFmt numFmtId="181" formatCode="m/d/yy\ h:mm"/>
    <numFmt numFmtId="182" formatCode="0.0"/>
    <numFmt numFmtId="183" formatCode="0.000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.5"/>
      <name val="MS Sans Serif"/>
      <family val="2"/>
    </font>
    <font>
      <sz val="12"/>
      <name val="Symbol"/>
      <family val="1"/>
    </font>
    <font>
      <sz val="14"/>
      <name val="Symbol"/>
      <family val="1"/>
    </font>
    <font>
      <vertAlign val="subscript"/>
      <sz val="14"/>
      <name val="MS Sans Serif"/>
      <family val="2"/>
    </font>
    <font>
      <sz val="10"/>
      <name val="Arial"/>
      <family val="2"/>
    </font>
    <font>
      <b/>
      <i/>
      <sz val="14"/>
      <name val="Symbol"/>
      <family val="1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182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2" fontId="0" fillId="0" borderId="1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1" fillId="3" borderId="11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2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7" xfId="0" applyFill="1" applyBorder="1" applyAlignment="1">
      <alignment/>
    </xf>
    <xf numFmtId="183" fontId="0" fillId="3" borderId="9" xfId="0" applyNumberFormat="1" applyFill="1" applyBorder="1" applyAlignment="1">
      <alignment/>
    </xf>
    <xf numFmtId="0" fontId="0" fillId="3" borderId="9" xfId="0" applyFill="1" applyBorder="1" applyAlignment="1">
      <alignment/>
    </xf>
    <xf numFmtId="183" fontId="0" fillId="3" borderId="8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2" fontId="0" fillId="4" borderId="4" xfId="0" applyNumberFormat="1" applyFill="1" applyBorder="1" applyAlignment="1">
      <alignment/>
    </xf>
    <xf numFmtId="0" fontId="0" fillId="4" borderId="10" xfId="0" applyFill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10" xfId="0" applyFill="1" applyBorder="1" applyAlignment="1">
      <alignment/>
    </xf>
    <xf numFmtId="0" fontId="9" fillId="4" borderId="3" xfId="0" applyFon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83" fontId="10" fillId="4" borderId="5" xfId="0" applyNumberFormat="1" applyFont="1" applyFill="1" applyBorder="1" applyAlignment="1">
      <alignment horizontal="right"/>
    </xf>
    <xf numFmtId="183" fontId="0" fillId="4" borderId="6" xfId="0" applyNumberFormat="1" applyFill="1" applyBorder="1" applyAlignment="1">
      <alignment/>
    </xf>
    <xf numFmtId="183" fontId="0" fillId="4" borderId="1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725"/>
          <c:w val="0.90975"/>
          <c:h val="0.8465"/>
        </c:manualLayout>
      </c:layout>
      <c:scatterChart>
        <c:scatterStyle val="smooth"/>
        <c:varyColors val="0"/>
        <c:ser>
          <c:idx val="0"/>
          <c:order val="0"/>
          <c:tx>
            <c:strRef>
              <c:f>Models!$C$30</c:f>
              <c:strCache>
                <c:ptCount val="1"/>
                <c:pt idx="0">
                  <c:v>1.00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Models!$B$31:$B$51</c:f>
              <c:numCache/>
            </c:numRef>
          </c:xVal>
          <c:yVal>
            <c:numRef>
              <c:f>Models!$C$31:$C$51</c:f>
              <c:numCache/>
            </c:numRef>
          </c:yVal>
          <c:smooth val="1"/>
        </c:ser>
        <c:ser>
          <c:idx val="1"/>
          <c:order val="1"/>
          <c:tx>
            <c:strRef>
              <c:f>Models!$D$30</c:f>
              <c:strCache>
                <c:ptCount val="1"/>
                <c:pt idx="0">
                  <c:v>0.75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Models!$B$31:$B$51</c:f>
              <c:numCache/>
            </c:numRef>
          </c:xVal>
          <c:yVal>
            <c:numRef>
              <c:f>Models!$D$31:$D$51</c:f>
              <c:numCache/>
            </c:numRef>
          </c:yVal>
          <c:smooth val="1"/>
        </c:ser>
        <c:ser>
          <c:idx val="2"/>
          <c:order val="2"/>
          <c:tx>
            <c:strRef>
              <c:f>Models!$E$30</c:f>
              <c:strCache>
                <c:ptCount val="1"/>
                <c:pt idx="0">
                  <c:v>0.50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Models!$B$31:$B$51</c:f>
              <c:numCache/>
            </c:numRef>
          </c:xVal>
          <c:yVal>
            <c:numRef>
              <c:f>Models!$E$31:$E$51</c:f>
              <c:numCache/>
            </c:numRef>
          </c:yVal>
          <c:smooth val="1"/>
        </c:ser>
        <c:ser>
          <c:idx val="3"/>
          <c:order val="3"/>
          <c:tx>
            <c:strRef>
              <c:f>Models!$F$30</c:f>
              <c:strCache>
                <c:ptCount val="1"/>
                <c:pt idx="0">
                  <c:v>0.25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Models!$B$31:$B$51</c:f>
              <c:numCache/>
            </c:numRef>
          </c:xVal>
          <c:yVal>
            <c:numRef>
              <c:f>Models!$F$31:$F$51</c:f>
              <c:numCache/>
            </c:numRef>
          </c:yVal>
          <c:smooth val="1"/>
        </c:ser>
        <c:ser>
          <c:idx val="4"/>
          <c:order val="4"/>
          <c:tx>
            <c:strRef>
              <c:f>Models!$G$30</c:f>
              <c:strCache>
                <c:ptCount val="1"/>
                <c:pt idx="0">
                  <c:v>0.01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Models!$B$31:$B$51</c:f>
              <c:numCache/>
            </c:numRef>
          </c:xVal>
          <c:yVal>
            <c:numRef>
              <c:f>Models!$G$31:$G$51</c:f>
              <c:numCache/>
            </c:numRef>
          </c:yVal>
          <c:smooth val="1"/>
        </c:ser>
        <c:ser>
          <c:idx val="5"/>
          <c:order val="5"/>
          <c:tx>
            <c:strRef>
              <c:f>Models!$H$30</c:f>
              <c:strCache>
                <c:ptCount val="1"/>
                <c:pt idx="0">
                  <c:v>-0.25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Models!$B$31:$B$51</c:f>
              <c:numCache/>
            </c:numRef>
          </c:xVal>
          <c:yVal>
            <c:numRef>
              <c:f>Models!$H$31:$H$51</c:f>
              <c:numCache/>
            </c:numRef>
          </c:yVal>
          <c:smooth val="1"/>
        </c:ser>
        <c:ser>
          <c:idx val="6"/>
          <c:order val="6"/>
          <c:tx>
            <c:strRef>
              <c:f>Models!$I$30</c:f>
              <c:strCache>
                <c:ptCount val="1"/>
                <c:pt idx="0">
                  <c:v>-0.50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Models!$B$31:$B$51</c:f>
              <c:numCache/>
            </c:numRef>
          </c:xVal>
          <c:yVal>
            <c:numRef>
              <c:f>Models!$I$31:$I$51</c:f>
              <c:numCache/>
            </c:numRef>
          </c:yVal>
          <c:smooth val="1"/>
        </c:ser>
        <c:ser>
          <c:idx val="7"/>
          <c:order val="7"/>
          <c:tx>
            <c:strRef>
              <c:f>Models!$J$30</c:f>
              <c:strCache>
                <c:ptCount val="1"/>
                <c:pt idx="0">
                  <c:v>-0.75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Models!$B$31:$B$51</c:f>
              <c:numCache/>
            </c:numRef>
          </c:xVal>
          <c:yVal>
            <c:numRef>
              <c:f>Models!$J$31:$J$51</c:f>
              <c:numCache/>
            </c:numRef>
          </c:yVal>
          <c:smooth val="1"/>
        </c:ser>
        <c:ser>
          <c:idx val="8"/>
          <c:order val="8"/>
          <c:tx>
            <c:strRef>
              <c:f>Models!$K$30</c:f>
              <c:strCache>
                <c:ptCount val="1"/>
                <c:pt idx="0">
                  <c:v>-1.00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Models!$B$31:$B$51</c:f>
              <c:numCache/>
            </c:numRef>
          </c:xVal>
          <c:yVal>
            <c:numRef>
              <c:f>Models!$K$31:$K$51</c:f>
              <c:numCache/>
            </c:numRef>
          </c:yVal>
          <c:smooth val="1"/>
        </c:ser>
        <c:axId val="28269512"/>
        <c:axId val="53099017"/>
      </c:scatterChart>
      <c:valAx>
        <c:axId val="2826951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crossAx val="53099017"/>
        <c:crosses val="autoZero"/>
        <c:crossBetween val="midCat"/>
        <c:dispUnits/>
        <c:majorUnit val="0.1"/>
        <c:minorUnit val="0.05"/>
      </c:valAx>
      <c:valAx>
        <c:axId val="530990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permittivity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crossAx val="28269512"/>
        <c:crosses val="autoZero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175"/>
          <c:y val="0.125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05"/>
          <c:w val="0.917"/>
          <c:h val="0.9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Models!$N$29</c:f>
              <c:strCache>
                <c:ptCount val="1"/>
                <c:pt idx="0">
                  <c:v>Parallel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Models!$M$31:$M$51</c:f>
              <c:numCache/>
            </c:numRef>
          </c:xVal>
          <c:yVal>
            <c:numRef>
              <c:f>Models!$N$31:$N$51</c:f>
              <c:numCache/>
            </c:numRef>
          </c:yVal>
          <c:smooth val="1"/>
        </c:ser>
        <c:ser>
          <c:idx val="1"/>
          <c:order val="1"/>
          <c:tx>
            <c:strRef>
              <c:f>Models!$O$29</c:f>
              <c:strCache>
                <c:ptCount val="1"/>
                <c:pt idx="0">
                  <c:v>Series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Models!$M$31:$M$51</c:f>
              <c:numCache/>
            </c:numRef>
          </c:xVal>
          <c:yVal>
            <c:numRef>
              <c:f>Models!$O$31:$O$51</c:f>
              <c:numCache/>
            </c:numRef>
          </c:yVal>
          <c:smooth val="1"/>
        </c:ser>
        <c:ser>
          <c:idx val="2"/>
          <c:order val="2"/>
          <c:tx>
            <c:strRef>
              <c:f>Models!$P$30</c:f>
              <c:strCache>
                <c:ptCount val="1"/>
                <c:pt idx="0">
                  <c:v>Pores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Models!$M$31:$M$51</c:f>
              <c:numCache/>
            </c:numRef>
          </c:xVal>
          <c:yVal>
            <c:numRef>
              <c:f>Models!$P$31:$P$51</c:f>
              <c:numCache/>
            </c:numRef>
          </c:yVal>
          <c:smooth val="1"/>
        </c:ser>
        <c:ser>
          <c:idx val="3"/>
          <c:order val="3"/>
          <c:tx>
            <c:strRef>
              <c:f>Models!$Q$30</c:f>
              <c:strCache>
                <c:ptCount val="1"/>
                <c:pt idx="0">
                  <c:v>Grains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Models!$M$31:$M$51</c:f>
              <c:numCache/>
            </c:numRef>
          </c:xVal>
          <c:yVal>
            <c:numRef>
              <c:f>Models!$Q$31:$Q$51</c:f>
              <c:numCache/>
            </c:numRef>
          </c:yVal>
          <c:smooth val="1"/>
        </c:ser>
        <c:axId val="8129106"/>
        <c:axId val="6053091"/>
      </c:scatterChart>
      <c:valAx>
        <c:axId val="812910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6053091"/>
        <c:crosses val="autoZero"/>
        <c:crossBetween val="midCat"/>
        <c:dispUnits/>
        <c:majorUnit val="0.1"/>
        <c:minorUnit val="0.05"/>
      </c:valAx>
      <c:valAx>
        <c:axId val="605309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permittivity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crossAx val="8129106"/>
        <c:crosses val="autoZero"/>
        <c:crossBetween val="midCat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110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455"/>
          <c:w val="0.909"/>
          <c:h val="0.87375"/>
        </c:manualLayout>
      </c:layout>
      <c:scatterChart>
        <c:scatterStyle val="smooth"/>
        <c:varyColors val="0"/>
        <c:ser>
          <c:idx val="0"/>
          <c:order val="0"/>
          <c:tx>
            <c:strRef>
              <c:f>Models!$T$30</c:f>
              <c:strCache>
                <c:ptCount val="1"/>
                <c:pt idx="0">
                  <c:v>0.00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Models!$T$32:$T$47</c:f>
              <c:numCache/>
            </c:numRef>
          </c:xVal>
          <c:yVal>
            <c:numRef>
              <c:f>Models!$S$32:$S$47</c:f>
              <c:numCache/>
            </c:numRef>
          </c:yVal>
          <c:smooth val="1"/>
        </c:ser>
        <c:ser>
          <c:idx val="1"/>
          <c:order val="1"/>
          <c:tx>
            <c:strRef>
              <c:f>Models!$U$30</c:f>
              <c:strCache>
                <c:ptCount val="1"/>
                <c:pt idx="0">
                  <c:v>0.25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Models!$U$32:$U$47</c:f>
              <c:numCache/>
            </c:numRef>
          </c:xVal>
          <c:yVal>
            <c:numRef>
              <c:f>Models!$S$32:$S$47</c:f>
              <c:numCache/>
            </c:numRef>
          </c:yVal>
          <c:smooth val="1"/>
        </c:ser>
        <c:ser>
          <c:idx val="2"/>
          <c:order val="2"/>
          <c:tx>
            <c:strRef>
              <c:f>Models!$V$30</c:f>
              <c:strCache>
                <c:ptCount val="1"/>
                <c:pt idx="0">
                  <c:v>0.33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Models!$V$32:$V$47</c:f>
              <c:numCache/>
            </c:numRef>
          </c:xVal>
          <c:yVal>
            <c:numRef>
              <c:f>Models!$S$32:$S$47</c:f>
              <c:numCache/>
            </c:numRef>
          </c:yVal>
          <c:smooth val="1"/>
        </c:ser>
        <c:ser>
          <c:idx val="3"/>
          <c:order val="3"/>
          <c:tx>
            <c:strRef>
              <c:f>Models!$W$30</c:f>
              <c:strCache>
                <c:ptCount val="1"/>
                <c:pt idx="0">
                  <c:v>0.50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Models!$W$32:$W$47</c:f>
              <c:numCache/>
            </c:numRef>
          </c:xVal>
          <c:yVal>
            <c:numRef>
              <c:f>Models!$S$32:$S$47</c:f>
              <c:numCache/>
            </c:numRef>
          </c:yVal>
          <c:smooth val="1"/>
        </c:ser>
        <c:ser>
          <c:idx val="4"/>
          <c:order val="4"/>
          <c:tx>
            <c:strRef>
              <c:f>Models!$X$30</c:f>
              <c:strCache>
                <c:ptCount val="1"/>
                <c:pt idx="0">
                  <c:v>0.75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Models!$X$32:$X$47</c:f>
              <c:numCache/>
            </c:numRef>
          </c:xVal>
          <c:yVal>
            <c:numRef>
              <c:f>Models!$S$32:$S$47</c:f>
              <c:numCache/>
            </c:numRef>
          </c:yVal>
          <c:smooth val="1"/>
        </c:ser>
        <c:ser>
          <c:idx val="5"/>
          <c:order val="5"/>
          <c:tx>
            <c:strRef>
              <c:f>Models!$Y$30</c:f>
              <c:strCache>
                <c:ptCount val="1"/>
                <c:pt idx="0">
                  <c:v>1.00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Models!$Y$32:$Y$47</c:f>
              <c:numCache/>
            </c:numRef>
          </c:xVal>
          <c:yVal>
            <c:numRef>
              <c:f>Models!$S$32:$S$47</c:f>
              <c:numCache/>
            </c:numRef>
          </c:yVal>
          <c:smooth val="1"/>
        </c:ser>
        <c:axId val="54477820"/>
        <c:axId val="20538333"/>
      </c:scatterChart>
      <c:valAx>
        <c:axId val="5447782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Porosity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crossAx val="20538333"/>
        <c:crosses val="autoZero"/>
        <c:crossBetween val="midCat"/>
        <c:dispUnits/>
        <c:majorUnit val="0.1"/>
        <c:minorUnit val="0.05"/>
      </c:valAx>
      <c:valAx>
        <c:axId val="2053833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Relative permittivity  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crossAx val="54477820"/>
        <c:crosses val="autoZero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475"/>
          <c:y val="0.18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53</xdr:row>
      <xdr:rowOff>9525</xdr:rowOff>
    </xdr:from>
    <xdr:to>
      <xdr:col>9</xdr:col>
      <xdr:colOff>447675</xdr:colOff>
      <xdr:row>81</xdr:row>
      <xdr:rowOff>123825</xdr:rowOff>
    </xdr:to>
    <xdr:graphicFrame>
      <xdr:nvGraphicFramePr>
        <xdr:cNvPr id="1" name="Chart 3"/>
        <xdr:cNvGraphicFramePr/>
      </xdr:nvGraphicFramePr>
      <xdr:xfrm>
        <a:off x="990600" y="9267825"/>
        <a:ext cx="59340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228600</xdr:colOff>
      <xdr:row>53</xdr:row>
      <xdr:rowOff>9525</xdr:rowOff>
    </xdr:from>
    <xdr:to>
      <xdr:col>18</xdr:col>
      <xdr:colOff>447675</xdr:colOff>
      <xdr:row>81</xdr:row>
      <xdr:rowOff>133350</xdr:rowOff>
    </xdr:to>
    <xdr:graphicFrame>
      <xdr:nvGraphicFramePr>
        <xdr:cNvPr id="2" name="Chart 13"/>
        <xdr:cNvGraphicFramePr/>
      </xdr:nvGraphicFramePr>
      <xdr:xfrm>
        <a:off x="7419975" y="9267825"/>
        <a:ext cx="593407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219075</xdr:colOff>
      <xdr:row>53</xdr:row>
      <xdr:rowOff>0</xdr:rowOff>
    </xdr:from>
    <xdr:to>
      <xdr:col>27</xdr:col>
      <xdr:colOff>447675</xdr:colOff>
      <xdr:row>81</xdr:row>
      <xdr:rowOff>123825</xdr:rowOff>
    </xdr:to>
    <xdr:graphicFrame>
      <xdr:nvGraphicFramePr>
        <xdr:cNvPr id="3" name="Chart 16"/>
        <xdr:cNvGraphicFramePr/>
      </xdr:nvGraphicFramePr>
      <xdr:xfrm>
        <a:off x="13839825" y="9258300"/>
        <a:ext cx="594360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A1">
      <selection activeCell="Q7" sqref="Q7"/>
    </sheetView>
  </sheetViews>
  <sheetFormatPr defaultColWidth="11.421875" defaultRowHeight="12.75"/>
  <cols>
    <col min="2" max="29" width="10.7109375" style="0" customWidth="1"/>
  </cols>
  <sheetData>
    <row r="1" ht="19.5">
      <c r="A1" s="4" t="s">
        <v>2</v>
      </c>
    </row>
    <row r="3" ht="12.75">
      <c r="B3" t="s">
        <v>17</v>
      </c>
    </row>
    <row r="5" ht="12.75">
      <c r="B5" s="3" t="s">
        <v>40</v>
      </c>
    </row>
    <row r="6" spans="2:10" ht="13.5" thickBot="1">
      <c r="B6" t="s">
        <v>3</v>
      </c>
      <c r="J6" t="s">
        <v>4</v>
      </c>
    </row>
    <row r="7" spans="4:11" ht="21" thickBot="1" thickTop="1">
      <c r="D7" s="5" t="s">
        <v>5</v>
      </c>
      <c r="E7" s="6" t="s">
        <v>12</v>
      </c>
      <c r="J7" s="5" t="s">
        <v>5</v>
      </c>
      <c r="K7" s="6" t="s">
        <v>12</v>
      </c>
    </row>
    <row r="8" spans="4:11" ht="14.25" thickBot="1" thickTop="1">
      <c r="D8" s="5" t="s">
        <v>6</v>
      </c>
      <c r="E8" s="7">
        <v>5</v>
      </c>
      <c r="J8" s="8" t="s">
        <v>7</v>
      </c>
      <c r="K8" s="9" t="s">
        <v>15</v>
      </c>
    </row>
    <row r="9" spans="4:11" ht="14.25" thickBot="1" thickTop="1">
      <c r="D9" s="5" t="s">
        <v>8</v>
      </c>
      <c r="E9" s="7">
        <v>80</v>
      </c>
      <c r="J9" s="8" t="s">
        <v>9</v>
      </c>
      <c r="K9" s="9" t="s">
        <v>14</v>
      </c>
    </row>
    <row r="10" spans="10:11" ht="13.5" thickTop="1">
      <c r="J10" s="8" t="s">
        <v>10</v>
      </c>
      <c r="K10" s="9" t="s">
        <v>13</v>
      </c>
    </row>
    <row r="11" spans="10:11" ht="12.75">
      <c r="J11" s="8" t="s">
        <v>8</v>
      </c>
      <c r="K11" s="9">
        <v>80</v>
      </c>
    </row>
    <row r="12" spans="10:11" ht="13.5" thickBot="1">
      <c r="J12" s="10" t="s">
        <v>11</v>
      </c>
      <c r="K12" s="11">
        <v>1</v>
      </c>
    </row>
    <row r="13" ht="14.25" thickBot="1" thickTop="1"/>
    <row r="14" spans="2:25" ht="13.5" thickTop="1">
      <c r="B14" s="23" t="s">
        <v>16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</row>
    <row r="15" spans="2:25" ht="12.75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</row>
    <row r="16" spans="2:25" ht="12.75">
      <c r="B16" s="26"/>
      <c r="C16" s="29" t="s">
        <v>22</v>
      </c>
      <c r="D16" s="27"/>
      <c r="E16" s="27"/>
      <c r="F16" s="27"/>
      <c r="G16" s="27"/>
      <c r="H16" s="27"/>
      <c r="I16" s="27"/>
      <c r="J16" s="27"/>
      <c r="K16" s="27"/>
      <c r="L16" s="27"/>
      <c r="M16" s="29" t="s">
        <v>21</v>
      </c>
      <c r="N16" s="27"/>
      <c r="O16" s="27"/>
      <c r="P16" s="27"/>
      <c r="Q16" s="27"/>
      <c r="R16" s="27"/>
      <c r="S16" s="29" t="s">
        <v>37</v>
      </c>
      <c r="T16" s="27"/>
      <c r="U16" s="27"/>
      <c r="V16" s="27"/>
      <c r="W16" s="27"/>
      <c r="X16" s="27"/>
      <c r="Y16" s="28"/>
    </row>
    <row r="17" spans="2:25" ht="12.75"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 t="s">
        <v>33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</row>
    <row r="18" spans="2:25" ht="15.75">
      <c r="B18" s="26"/>
      <c r="C18" s="30" t="s">
        <v>18</v>
      </c>
      <c r="D18" s="30"/>
      <c r="E18" s="30"/>
      <c r="F18" s="31" t="s">
        <v>24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8"/>
    </row>
    <row r="19" spans="2:25" ht="15.75">
      <c r="B19" s="26"/>
      <c r="C19" s="30" t="s">
        <v>19</v>
      </c>
      <c r="D19" s="30"/>
      <c r="E19" s="30"/>
      <c r="F19" s="31" t="s">
        <v>29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</row>
    <row r="20" spans="2:25" ht="15.75">
      <c r="B20" s="32"/>
      <c r="C20" s="30" t="s">
        <v>20</v>
      </c>
      <c r="D20" s="30"/>
      <c r="E20" s="30"/>
      <c r="F20" s="31" t="s">
        <v>25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8"/>
    </row>
    <row r="21" spans="2:25" ht="12.75">
      <c r="B21" s="32"/>
      <c r="C21" s="27"/>
      <c r="D21" s="27"/>
      <c r="E21" s="27"/>
      <c r="F21" s="27"/>
      <c r="G21" s="29" t="s">
        <v>39</v>
      </c>
      <c r="H21" s="27"/>
      <c r="I21" s="27"/>
      <c r="J21" s="27"/>
      <c r="K21" s="27"/>
      <c r="L21" s="27"/>
      <c r="M21" s="27" t="s">
        <v>23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/>
    </row>
    <row r="22" spans="2:25" ht="12.75">
      <c r="B22" s="3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/>
    </row>
    <row r="23" spans="2:25" ht="12.75">
      <c r="B23" s="3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</row>
    <row r="24" spans="2:25" ht="12.75">
      <c r="B24" s="32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</row>
    <row r="25" spans="2:25" ht="13.5" thickBot="1">
      <c r="B25" s="33"/>
      <c r="C25" s="34"/>
      <c r="D25" s="34"/>
      <c r="E25" s="35"/>
      <c r="F25" s="35"/>
      <c r="G25" s="35"/>
      <c r="H25" s="35"/>
      <c r="I25" s="34"/>
      <c r="J25" s="34"/>
      <c r="K25" s="34"/>
      <c r="L25" s="35"/>
      <c r="M25" s="35"/>
      <c r="N25" s="35"/>
      <c r="O25" s="35"/>
      <c r="P25" s="35"/>
      <c r="Q25" s="35"/>
      <c r="R25" s="35"/>
      <c r="S25" s="35"/>
      <c r="T25" s="34"/>
      <c r="U25" s="34"/>
      <c r="V25" s="34"/>
      <c r="W25" s="34"/>
      <c r="X25" s="34"/>
      <c r="Y25" s="36"/>
    </row>
    <row r="26" spans="2:28" ht="13.5" thickTop="1">
      <c r="B26" s="20"/>
      <c r="C26" s="21"/>
      <c r="D26" s="21"/>
      <c r="E26" s="20"/>
      <c r="F26" s="20"/>
      <c r="G26" s="20"/>
      <c r="H26" s="20"/>
      <c r="I26" s="21"/>
      <c r="J26" s="21"/>
      <c r="K26" s="21"/>
      <c r="L26" s="20"/>
      <c r="M26" s="20"/>
      <c r="N26" s="20"/>
      <c r="O26" s="20"/>
      <c r="P26" s="20"/>
      <c r="Q26" s="20"/>
      <c r="R26" s="20"/>
      <c r="S26" s="20"/>
      <c r="T26" s="21"/>
      <c r="U26" s="21"/>
      <c r="V26" s="21"/>
      <c r="W26" s="21"/>
      <c r="X26" s="21"/>
      <c r="Y26" s="21"/>
      <c r="Z26" s="20"/>
      <c r="AA26" s="20"/>
      <c r="AB26" s="20"/>
    </row>
    <row r="27" spans="2:28" ht="13.5" thickBot="1">
      <c r="B27" s="22" t="s">
        <v>30</v>
      </c>
      <c r="C27" s="21"/>
      <c r="D27" s="21"/>
      <c r="E27" s="20"/>
      <c r="F27" s="20"/>
      <c r="G27" s="20"/>
      <c r="H27" s="20"/>
      <c r="I27" s="21"/>
      <c r="J27" s="21"/>
      <c r="K27" s="21"/>
      <c r="L27" s="20"/>
      <c r="M27" s="20"/>
      <c r="N27" s="20"/>
      <c r="O27" s="20"/>
      <c r="P27" s="20"/>
      <c r="Q27" s="20"/>
      <c r="R27" s="20"/>
      <c r="S27" s="20"/>
      <c r="T27" s="21"/>
      <c r="U27" s="21"/>
      <c r="V27" s="21"/>
      <c r="W27" s="21"/>
      <c r="X27" s="21"/>
      <c r="Y27" s="21"/>
      <c r="Z27" s="20"/>
      <c r="AA27" s="20"/>
      <c r="AB27" s="20"/>
    </row>
    <row r="28" spans="3:18" ht="14.25" thickBot="1" thickTop="1">
      <c r="C28" s="5" t="s">
        <v>31</v>
      </c>
      <c r="E28" s="46" t="s">
        <v>0</v>
      </c>
      <c r="K28" s="5" t="s">
        <v>32</v>
      </c>
      <c r="L28" s="1"/>
      <c r="M28" s="1"/>
      <c r="N28" s="1"/>
      <c r="O28" s="1"/>
      <c r="P28" s="1"/>
      <c r="Q28" s="1"/>
      <c r="R28" s="1"/>
    </row>
    <row r="29" spans="2:25" ht="17.25" thickBot="1" thickTop="1">
      <c r="B29" s="37" t="s">
        <v>27</v>
      </c>
      <c r="C29" s="41" t="s">
        <v>28</v>
      </c>
      <c r="D29" s="42"/>
      <c r="E29" s="42"/>
      <c r="F29" s="42"/>
      <c r="G29" s="42"/>
      <c r="H29" s="42"/>
      <c r="I29" s="42"/>
      <c r="J29" s="42"/>
      <c r="K29" s="43"/>
      <c r="M29" s="45" t="s">
        <v>27</v>
      </c>
      <c r="N29" s="12" t="s">
        <v>31</v>
      </c>
      <c r="O29" s="2" t="s">
        <v>32</v>
      </c>
      <c r="P29" s="13" t="s">
        <v>34</v>
      </c>
      <c r="Q29" s="2"/>
      <c r="S29" s="47" t="s">
        <v>27</v>
      </c>
      <c r="T29" s="53" t="s">
        <v>1</v>
      </c>
      <c r="U29" s="54"/>
      <c r="V29" s="54"/>
      <c r="W29" s="54"/>
      <c r="X29" s="54"/>
      <c r="Y29" s="55"/>
    </row>
    <row r="30" spans="2:25" ht="14.25" thickBot="1" thickTop="1">
      <c r="B30" s="38" t="s">
        <v>26</v>
      </c>
      <c r="C30" s="44">
        <v>1</v>
      </c>
      <c r="D30" s="44">
        <v>0.75</v>
      </c>
      <c r="E30" s="44">
        <v>0.5</v>
      </c>
      <c r="F30" s="44">
        <v>0.25</v>
      </c>
      <c r="G30" s="44">
        <v>0.01</v>
      </c>
      <c r="H30" s="44">
        <v>-0.25</v>
      </c>
      <c r="I30" s="44">
        <v>-0.5</v>
      </c>
      <c r="J30" s="44">
        <v>-0.75</v>
      </c>
      <c r="K30" s="44">
        <v>-1</v>
      </c>
      <c r="M30" s="38" t="s">
        <v>26</v>
      </c>
      <c r="N30" s="14"/>
      <c r="O30" s="15"/>
      <c r="P30" s="16" t="s">
        <v>35</v>
      </c>
      <c r="Q30" s="15" t="s">
        <v>36</v>
      </c>
      <c r="S30" s="48"/>
      <c r="T30" s="56">
        <v>0</v>
      </c>
      <c r="U30" s="56">
        <v>0.25</v>
      </c>
      <c r="V30" s="56">
        <v>0.33333</v>
      </c>
      <c r="W30" s="56">
        <v>0.5</v>
      </c>
      <c r="X30" s="56">
        <v>0.75</v>
      </c>
      <c r="Y30" s="56">
        <v>1</v>
      </c>
    </row>
    <row r="31" spans="2:25" ht="21" thickBot="1" thickTop="1">
      <c r="B31" s="39">
        <f>M31</f>
        <v>0</v>
      </c>
      <c r="C31" s="17">
        <f aca="true" t="shared" si="0" ref="C31:K40">((1-$B31)*$E$8^C$30+$B31*$E$9^C$30)^(1/C$30)</f>
        <v>5</v>
      </c>
      <c r="D31" s="17">
        <f t="shared" si="0"/>
        <v>4.999999999999998</v>
      </c>
      <c r="E31" s="17">
        <f t="shared" si="0"/>
        <v>5.000000000000001</v>
      </c>
      <c r="F31" s="17">
        <f t="shared" si="0"/>
        <v>4.999999999999998</v>
      </c>
      <c r="G31" s="17">
        <f t="shared" si="0"/>
        <v>4.999999999999925</v>
      </c>
      <c r="H31" s="17">
        <f t="shared" si="0"/>
        <v>5</v>
      </c>
      <c r="I31" s="17">
        <f t="shared" si="0"/>
        <v>5</v>
      </c>
      <c r="J31" s="17">
        <f t="shared" si="0"/>
        <v>4.999999999999998</v>
      </c>
      <c r="K31" s="17">
        <f t="shared" si="0"/>
        <v>5</v>
      </c>
      <c r="M31" s="39">
        <v>0</v>
      </c>
      <c r="N31" s="17">
        <f aca="true" t="shared" si="1" ref="N31:N51">E$9*M31+E$8*(1-M31)</f>
        <v>5</v>
      </c>
      <c r="O31" s="17">
        <f aca="true" t="shared" si="2" ref="O31:O51">1/((1-M31)/E$8+M31/E$9)</f>
        <v>5</v>
      </c>
      <c r="P31" s="17">
        <f aca="true" t="shared" si="3" ref="P31:P51">E$8*(2*E$8+E$9-2*M31*(E$8-E$9))/(2*E$8+E$9+M31*(E$8-E$9))</f>
        <v>5</v>
      </c>
      <c r="Q31" s="17">
        <f aca="true" t="shared" si="4" ref="Q31:Q51">E$9*(2*E$9+E$8-2*(1-M31)*(E$9-E$8))/(2*E$9+E$8+(1-M31)*(E$9-E$8))</f>
        <v>5</v>
      </c>
      <c r="S31" s="49" t="s">
        <v>12</v>
      </c>
      <c r="T31" s="5" t="s">
        <v>38</v>
      </c>
      <c r="U31" s="5" t="s">
        <v>38</v>
      </c>
      <c r="V31" s="5" t="s">
        <v>38</v>
      </c>
      <c r="W31" s="5" t="s">
        <v>38</v>
      </c>
      <c r="X31" s="5" t="s">
        <v>38</v>
      </c>
      <c r="Y31" s="5" t="s">
        <v>38</v>
      </c>
    </row>
    <row r="32" spans="2:25" ht="13.5" thickTop="1">
      <c r="B32" s="39">
        <v>0.05</v>
      </c>
      <c r="C32" s="18">
        <f t="shared" si="0"/>
        <v>8.75</v>
      </c>
      <c r="D32" s="18">
        <f t="shared" si="0"/>
        <v>7.460163784746779</v>
      </c>
      <c r="E32" s="18">
        <f t="shared" si="0"/>
        <v>6.6125</v>
      </c>
      <c r="F32" s="18">
        <f t="shared" si="0"/>
        <v>6.077531249999997</v>
      </c>
      <c r="G32" s="18">
        <f t="shared" si="0"/>
        <v>5.754075232132162</v>
      </c>
      <c r="H32" s="18">
        <f t="shared" si="0"/>
        <v>5.532883700081397</v>
      </c>
      <c r="I32" s="18">
        <f t="shared" si="0"/>
        <v>5.397200202395007</v>
      </c>
      <c r="J32" s="18">
        <f t="shared" si="0"/>
        <v>5.307313478058038</v>
      </c>
      <c r="K32" s="18">
        <f t="shared" si="0"/>
        <v>5.245901639344263</v>
      </c>
      <c r="M32" s="39">
        <v>0.05</v>
      </c>
      <c r="N32" s="18">
        <f t="shared" si="1"/>
        <v>8.75</v>
      </c>
      <c r="O32" s="18">
        <f t="shared" si="2"/>
        <v>5.245901639344263</v>
      </c>
      <c r="P32" s="18">
        <f t="shared" si="3"/>
        <v>5.6521739130434785</v>
      </c>
      <c r="Q32" s="18">
        <f t="shared" si="4"/>
        <v>7.619047619047619</v>
      </c>
      <c r="S32" s="50">
        <f>E8</f>
        <v>5</v>
      </c>
      <c r="T32" s="17">
        <f aca="true" t="shared" si="5" ref="T32:Y41">($S32-$E$8)/($E$9-$E$8)*($E$9/$S32)^T$30</f>
        <v>0</v>
      </c>
      <c r="U32" s="17">
        <f t="shared" si="5"/>
        <v>0</v>
      </c>
      <c r="V32" s="17">
        <f t="shared" si="5"/>
        <v>0</v>
      </c>
      <c r="W32" s="17">
        <f t="shared" si="5"/>
        <v>0</v>
      </c>
      <c r="X32" s="17">
        <f t="shared" si="5"/>
        <v>0</v>
      </c>
      <c r="Y32" s="17">
        <f t="shared" si="5"/>
        <v>0</v>
      </c>
    </row>
    <row r="33" spans="2:25" ht="12.75">
      <c r="B33" s="39">
        <v>0.1</v>
      </c>
      <c r="C33" s="18">
        <f t="shared" si="0"/>
        <v>12.5</v>
      </c>
      <c r="D33" s="18">
        <f t="shared" si="0"/>
        <v>10.144607131382362</v>
      </c>
      <c r="E33" s="18">
        <f t="shared" si="0"/>
        <v>8.450000000000005</v>
      </c>
      <c r="F33" s="18">
        <f t="shared" si="0"/>
        <v>7.320500000000001</v>
      </c>
      <c r="G33" s="18">
        <f t="shared" si="0"/>
        <v>6.620571691848603</v>
      </c>
      <c r="H33" s="18">
        <f t="shared" si="0"/>
        <v>6.138688315774124</v>
      </c>
      <c r="I33" s="18">
        <f t="shared" si="0"/>
        <v>5.843681519357195</v>
      </c>
      <c r="J33" s="18">
        <f t="shared" si="0"/>
        <v>5.649276612646091</v>
      </c>
      <c r="K33" s="18">
        <f t="shared" si="0"/>
        <v>5.517241379310344</v>
      </c>
      <c r="M33" s="39">
        <v>0.1</v>
      </c>
      <c r="N33" s="18">
        <f t="shared" si="1"/>
        <v>12.5</v>
      </c>
      <c r="O33" s="18">
        <f t="shared" si="2"/>
        <v>5.517241379310345</v>
      </c>
      <c r="P33" s="18">
        <f t="shared" si="3"/>
        <v>6.363636363636363</v>
      </c>
      <c r="Q33" s="18">
        <f t="shared" si="4"/>
        <v>10.32258064516129</v>
      </c>
      <c r="S33" s="51">
        <v>10</v>
      </c>
      <c r="T33" s="18">
        <f t="shared" si="5"/>
        <v>0.06666666666666667</v>
      </c>
      <c r="U33" s="18">
        <f t="shared" si="5"/>
        <v>0.11211952203382859</v>
      </c>
      <c r="V33" s="18">
        <f t="shared" si="5"/>
        <v>0.1333324091402956</v>
      </c>
      <c r="W33" s="18">
        <f t="shared" si="5"/>
        <v>0.18856180831641267</v>
      </c>
      <c r="X33" s="18">
        <f t="shared" si="5"/>
        <v>0.3171218973340589</v>
      </c>
      <c r="Y33" s="18">
        <f t="shared" si="5"/>
        <v>0.5333333333333333</v>
      </c>
    </row>
    <row r="34" spans="2:25" ht="12.75">
      <c r="B34" s="39">
        <v>0.15</v>
      </c>
      <c r="C34" s="18">
        <f t="shared" si="0"/>
        <v>16.25</v>
      </c>
      <c r="D34" s="18">
        <f t="shared" si="0"/>
        <v>13.020924450917924</v>
      </c>
      <c r="E34" s="18">
        <f t="shared" si="0"/>
        <v>10.512500000000001</v>
      </c>
      <c r="F34" s="18">
        <f t="shared" si="0"/>
        <v>8.745031249999997</v>
      </c>
      <c r="G34" s="18">
        <f t="shared" si="0"/>
        <v>7.616055757639539</v>
      </c>
      <c r="H34" s="18">
        <f t="shared" si="0"/>
        <v>6.829722739935364</v>
      </c>
      <c r="I34" s="18">
        <f t="shared" si="0"/>
        <v>6.3479468359452484</v>
      </c>
      <c r="J34" s="18">
        <f t="shared" si="0"/>
        <v>6.0317534442198735</v>
      </c>
      <c r="K34" s="18">
        <f t="shared" si="0"/>
        <v>5.818181818181818</v>
      </c>
      <c r="M34" s="39">
        <v>0.15</v>
      </c>
      <c r="N34" s="18">
        <f t="shared" si="1"/>
        <v>16.25</v>
      </c>
      <c r="O34" s="18">
        <f t="shared" si="2"/>
        <v>5.818181818181819</v>
      </c>
      <c r="P34" s="18">
        <f t="shared" si="3"/>
        <v>7.142857142857143</v>
      </c>
      <c r="Q34" s="18">
        <f t="shared" si="4"/>
        <v>13.114754098360656</v>
      </c>
      <c r="S34" s="51">
        <v>15</v>
      </c>
      <c r="T34" s="18">
        <f t="shared" si="5"/>
        <v>0.13333333333333333</v>
      </c>
      <c r="U34" s="18">
        <f t="shared" si="5"/>
        <v>0.20262284950709133</v>
      </c>
      <c r="V34" s="18">
        <f t="shared" si="5"/>
        <v>0.23295349073054114</v>
      </c>
      <c r="W34" s="18">
        <f t="shared" si="5"/>
        <v>0.3079201435678004</v>
      </c>
      <c r="X34" s="18">
        <f t="shared" si="5"/>
        <v>0.4679374268275529</v>
      </c>
      <c r="Y34" s="18">
        <f t="shared" si="5"/>
        <v>0.711111111111111</v>
      </c>
    </row>
    <row r="35" spans="2:25" ht="12.75">
      <c r="B35" s="39">
        <v>0.2</v>
      </c>
      <c r="C35" s="18">
        <f t="shared" si="0"/>
        <v>20</v>
      </c>
      <c r="D35" s="18">
        <f t="shared" si="0"/>
        <v>16.066390801972062</v>
      </c>
      <c r="E35" s="18">
        <f t="shared" si="0"/>
        <v>12.800000000000002</v>
      </c>
      <c r="F35" s="18">
        <f t="shared" si="0"/>
        <v>10.367999999999993</v>
      </c>
      <c r="G35" s="18">
        <f t="shared" si="0"/>
        <v>8.759506534904569</v>
      </c>
      <c r="H35" s="18">
        <f t="shared" si="0"/>
        <v>7.620789513793629</v>
      </c>
      <c r="I35" s="18">
        <f t="shared" si="0"/>
        <v>6.920415224913495</v>
      </c>
      <c r="J35" s="18">
        <f t="shared" si="0"/>
        <v>6.4619670561299065</v>
      </c>
      <c r="K35" s="18">
        <f t="shared" si="0"/>
        <v>6.153846153846152</v>
      </c>
      <c r="M35" s="39">
        <v>0.2</v>
      </c>
      <c r="N35" s="18">
        <f t="shared" si="1"/>
        <v>20</v>
      </c>
      <c r="O35" s="18">
        <f t="shared" si="2"/>
        <v>6.153846153846153</v>
      </c>
      <c r="P35" s="18">
        <f t="shared" si="3"/>
        <v>8</v>
      </c>
      <c r="Q35" s="18">
        <f t="shared" si="4"/>
        <v>16</v>
      </c>
      <c r="S35" s="51">
        <v>20</v>
      </c>
      <c r="T35" s="18">
        <f t="shared" si="5"/>
        <v>0.2</v>
      </c>
      <c r="U35" s="18">
        <f t="shared" si="5"/>
        <v>0.282842712474619</v>
      </c>
      <c r="V35" s="18">
        <f t="shared" si="5"/>
        <v>0.3174787433269448</v>
      </c>
      <c r="W35" s="18">
        <f t="shared" si="5"/>
        <v>0.4</v>
      </c>
      <c r="X35" s="18">
        <f t="shared" si="5"/>
        <v>0.565685424949238</v>
      </c>
      <c r="Y35" s="18">
        <f t="shared" si="5"/>
        <v>0.8</v>
      </c>
    </row>
    <row r="36" spans="2:25" ht="12.75">
      <c r="B36" s="39">
        <v>0.25</v>
      </c>
      <c r="C36" s="18">
        <f t="shared" si="0"/>
        <v>23.75</v>
      </c>
      <c r="D36" s="18">
        <f t="shared" si="0"/>
        <v>19.26402039825578</v>
      </c>
      <c r="E36" s="18">
        <f t="shared" si="0"/>
        <v>15.312500000000002</v>
      </c>
      <c r="F36" s="18">
        <f t="shared" si="0"/>
        <v>12.207031249999991</v>
      </c>
      <c r="G36" s="18">
        <f t="shared" si="0"/>
        <v>10.072663108043558</v>
      </c>
      <c r="H36" s="18">
        <f t="shared" si="0"/>
        <v>8.52977925864223</v>
      </c>
      <c r="I36" s="18">
        <f t="shared" si="0"/>
        <v>7.573964497041419</v>
      </c>
      <c r="J36" s="18">
        <f t="shared" si="0"/>
        <v>6.948909098482957</v>
      </c>
      <c r="K36" s="18">
        <f t="shared" si="0"/>
        <v>6.530612244897958</v>
      </c>
      <c r="M36" s="39">
        <v>0.25</v>
      </c>
      <c r="N36" s="18">
        <f t="shared" si="1"/>
        <v>23.75</v>
      </c>
      <c r="O36" s="18">
        <f t="shared" si="2"/>
        <v>6.53061224489796</v>
      </c>
      <c r="P36" s="18">
        <f t="shared" si="3"/>
        <v>8.947368421052632</v>
      </c>
      <c r="Q36" s="18">
        <f t="shared" si="4"/>
        <v>18.983050847457626</v>
      </c>
      <c r="S36" s="51">
        <v>25</v>
      </c>
      <c r="T36" s="18">
        <f t="shared" si="5"/>
        <v>0.26666666666666666</v>
      </c>
      <c r="U36" s="18">
        <f t="shared" si="5"/>
        <v>0.3566614959874251</v>
      </c>
      <c r="V36" s="18">
        <f t="shared" si="5"/>
        <v>0.39296183627242737</v>
      </c>
      <c r="W36" s="18">
        <f t="shared" si="5"/>
        <v>0.4770278351999551</v>
      </c>
      <c r="X36" s="18">
        <f t="shared" si="5"/>
        <v>0.6380154799877207</v>
      </c>
      <c r="Y36" s="18">
        <f t="shared" si="5"/>
        <v>0.8533333333333334</v>
      </c>
    </row>
    <row r="37" spans="2:25" ht="12.75">
      <c r="B37" s="39">
        <v>0.3</v>
      </c>
      <c r="C37" s="18">
        <f t="shared" si="0"/>
        <v>27.5</v>
      </c>
      <c r="D37" s="18">
        <f t="shared" si="0"/>
        <v>22.600545905314014</v>
      </c>
      <c r="E37" s="18">
        <f t="shared" si="0"/>
        <v>18.05</v>
      </c>
      <c r="F37" s="18">
        <f t="shared" si="0"/>
        <v>14.280499999999996</v>
      </c>
      <c r="G37" s="18">
        <f t="shared" si="0"/>
        <v>11.580421177147553</v>
      </c>
      <c r="H37" s="18">
        <f t="shared" si="0"/>
        <v>9.578429377042902</v>
      </c>
      <c r="I37" s="18">
        <f t="shared" si="0"/>
        <v>8.324661810613946</v>
      </c>
      <c r="J37" s="18">
        <f t="shared" si="0"/>
        <v>7.503904612917891</v>
      </c>
      <c r="K37" s="18">
        <f t="shared" si="0"/>
        <v>6.9565217391304355</v>
      </c>
      <c r="M37" s="39">
        <v>0.3</v>
      </c>
      <c r="N37" s="18">
        <f t="shared" si="1"/>
        <v>27.5</v>
      </c>
      <c r="O37" s="18">
        <f t="shared" si="2"/>
        <v>6.9565217391304355</v>
      </c>
      <c r="P37" s="18">
        <f t="shared" si="3"/>
        <v>10</v>
      </c>
      <c r="Q37" s="18">
        <f t="shared" si="4"/>
        <v>22.06896551724138</v>
      </c>
      <c r="S37" s="51">
        <v>30</v>
      </c>
      <c r="T37" s="18">
        <f t="shared" si="5"/>
        <v>0.3333333333333333</v>
      </c>
      <c r="U37" s="18">
        <f t="shared" si="5"/>
        <v>0.4259620694975149</v>
      </c>
      <c r="V37" s="18">
        <f t="shared" si="5"/>
        <v>0.46223933830506964</v>
      </c>
      <c r="W37" s="18">
        <f t="shared" si="5"/>
        <v>0.5443310539518174</v>
      </c>
      <c r="X37" s="18">
        <f t="shared" si="5"/>
        <v>0.6955931466992388</v>
      </c>
      <c r="Y37" s="18">
        <f t="shared" si="5"/>
        <v>0.8888888888888888</v>
      </c>
    </row>
    <row r="38" spans="2:25" ht="12.75">
      <c r="B38" s="39">
        <v>0.35</v>
      </c>
      <c r="C38" s="18">
        <f t="shared" si="0"/>
        <v>31.25</v>
      </c>
      <c r="D38" s="18">
        <f t="shared" si="0"/>
        <v>26.065264185884608</v>
      </c>
      <c r="E38" s="18">
        <f t="shared" si="0"/>
        <v>21.0125</v>
      </c>
      <c r="F38" s="18">
        <f t="shared" si="0"/>
        <v>16.607531249999994</v>
      </c>
      <c r="G38" s="18">
        <f t="shared" si="0"/>
        <v>13.311286018344122</v>
      </c>
      <c r="H38" s="18">
        <f t="shared" si="0"/>
        <v>10.793299047744327</v>
      </c>
      <c r="I38" s="18">
        <f t="shared" si="0"/>
        <v>9.192760700948002</v>
      </c>
      <c r="J38" s="18">
        <f t="shared" si="0"/>
        <v>8.141404686177065</v>
      </c>
      <c r="K38" s="18">
        <f t="shared" si="0"/>
        <v>7.441860465116279</v>
      </c>
      <c r="M38" s="39">
        <v>0.35</v>
      </c>
      <c r="N38" s="18">
        <f t="shared" si="1"/>
        <v>31.25</v>
      </c>
      <c r="O38" s="18">
        <f t="shared" si="2"/>
        <v>7.441860465116279</v>
      </c>
      <c r="P38" s="18">
        <f t="shared" si="3"/>
        <v>11.176470588235293</v>
      </c>
      <c r="Q38" s="18">
        <f t="shared" si="4"/>
        <v>25.263157894736842</v>
      </c>
      <c r="S38" s="51">
        <v>35</v>
      </c>
      <c r="T38" s="18">
        <f t="shared" si="5"/>
        <v>0.4</v>
      </c>
      <c r="U38" s="18">
        <f t="shared" si="5"/>
        <v>0.4918305223610115</v>
      </c>
      <c r="V38" s="18">
        <f t="shared" si="5"/>
        <v>0.5269055528662436</v>
      </c>
      <c r="W38" s="18">
        <f t="shared" si="5"/>
        <v>0.6047431568147635</v>
      </c>
      <c r="X38" s="18">
        <f t="shared" si="5"/>
        <v>0.7435778567761306</v>
      </c>
      <c r="Y38" s="18">
        <f t="shared" si="5"/>
        <v>0.9142857142857143</v>
      </c>
    </row>
    <row r="39" spans="2:25" ht="12.75">
      <c r="B39" s="39">
        <v>0.4</v>
      </c>
      <c r="C39" s="18">
        <f t="shared" si="0"/>
        <v>35</v>
      </c>
      <c r="D39" s="18">
        <f t="shared" si="0"/>
        <v>29.64932426344981</v>
      </c>
      <c r="E39" s="18">
        <f t="shared" si="0"/>
        <v>24.200000000000006</v>
      </c>
      <c r="F39" s="18">
        <f t="shared" si="0"/>
        <v>19.208</v>
      </c>
      <c r="G39" s="18">
        <f t="shared" si="0"/>
        <v>15.297889670087512</v>
      </c>
      <c r="H39" s="18">
        <f t="shared" si="0"/>
        <v>12.207031249999998</v>
      </c>
      <c r="I39" s="18">
        <f t="shared" si="0"/>
        <v>10.204081632653065</v>
      </c>
      <c r="J39" s="18">
        <f t="shared" si="0"/>
        <v>8.880120563571685</v>
      </c>
      <c r="K39" s="18">
        <f t="shared" si="0"/>
        <v>8</v>
      </c>
      <c r="M39" s="39">
        <v>0.4</v>
      </c>
      <c r="N39" s="18">
        <f t="shared" si="1"/>
        <v>35</v>
      </c>
      <c r="O39" s="18">
        <f t="shared" si="2"/>
        <v>8</v>
      </c>
      <c r="P39" s="18">
        <f t="shared" si="3"/>
        <v>12.5</v>
      </c>
      <c r="Q39" s="18">
        <f t="shared" si="4"/>
        <v>28.571428571428573</v>
      </c>
      <c r="S39" s="51">
        <v>40</v>
      </c>
      <c r="T39" s="18">
        <f t="shared" si="5"/>
        <v>0.4666666666666667</v>
      </c>
      <c r="U39" s="18">
        <f t="shared" si="5"/>
        <v>0.5549633203346032</v>
      </c>
      <c r="V39" s="18">
        <f t="shared" si="5"/>
        <v>0.5879617981358292</v>
      </c>
      <c r="W39" s="18">
        <f t="shared" si="5"/>
        <v>0.6599663291074445</v>
      </c>
      <c r="X39" s="18">
        <f t="shared" si="5"/>
        <v>0.7848366542368003</v>
      </c>
      <c r="Y39" s="18">
        <f t="shared" si="5"/>
        <v>0.9333333333333333</v>
      </c>
    </row>
    <row r="40" spans="2:25" ht="12.75">
      <c r="B40" s="39">
        <v>0.45</v>
      </c>
      <c r="C40" s="18">
        <f t="shared" si="0"/>
        <v>38.75</v>
      </c>
      <c r="D40" s="18">
        <f t="shared" si="0"/>
        <v>33.3452619373402</v>
      </c>
      <c r="E40" s="18">
        <f t="shared" si="0"/>
        <v>27.612500000000004</v>
      </c>
      <c r="F40" s="18">
        <f t="shared" si="0"/>
        <v>22.102531249999995</v>
      </c>
      <c r="G40" s="18">
        <f t="shared" si="0"/>
        <v>17.577581342965352</v>
      </c>
      <c r="H40" s="18">
        <f t="shared" si="0"/>
        <v>13.859998852218842</v>
      </c>
      <c r="I40" s="18">
        <f t="shared" si="0"/>
        <v>11.391954432182269</v>
      </c>
      <c r="J40" s="18">
        <f t="shared" si="0"/>
        <v>9.744681945754365</v>
      </c>
      <c r="K40" s="18">
        <f t="shared" si="0"/>
        <v>8.648648648648647</v>
      </c>
      <c r="M40" s="39">
        <v>0.45</v>
      </c>
      <c r="N40" s="18">
        <f t="shared" si="1"/>
        <v>38.75</v>
      </c>
      <c r="O40" s="18">
        <f t="shared" si="2"/>
        <v>8.648648648648647</v>
      </c>
      <c r="P40" s="18">
        <f t="shared" si="3"/>
        <v>14</v>
      </c>
      <c r="Q40" s="18">
        <f t="shared" si="4"/>
        <v>32</v>
      </c>
      <c r="S40" s="51">
        <v>45</v>
      </c>
      <c r="T40" s="18">
        <f t="shared" si="5"/>
        <v>0.5333333333333333</v>
      </c>
      <c r="U40" s="18">
        <f t="shared" si="5"/>
        <v>0.6158402871356008</v>
      </c>
      <c r="V40" s="18">
        <f t="shared" si="5"/>
        <v>0.6460860827787952</v>
      </c>
      <c r="W40" s="18">
        <f t="shared" si="5"/>
        <v>0.711111111111111</v>
      </c>
      <c r="X40" s="18">
        <f t="shared" si="5"/>
        <v>0.8211203828474677</v>
      </c>
      <c r="Y40" s="18">
        <f t="shared" si="5"/>
        <v>0.9481481481481481</v>
      </c>
    </row>
    <row r="41" spans="2:25" ht="12.75">
      <c r="B41" s="39">
        <v>0.5</v>
      </c>
      <c r="C41" s="18">
        <f aca="true" t="shared" si="6" ref="C41:K51">((1-$B41)*$E$8^C$30+$B41*$E$9^C$30)^(1/C$30)</f>
        <v>42.5</v>
      </c>
      <c r="D41" s="18">
        <f t="shared" si="6"/>
        <v>37.14668155006454</v>
      </c>
      <c r="E41" s="18">
        <f t="shared" si="6"/>
        <v>31.250000000000004</v>
      </c>
      <c r="F41" s="18">
        <f t="shared" si="6"/>
        <v>25.312499999999986</v>
      </c>
      <c r="G41" s="18">
        <f t="shared" si="6"/>
        <v>20.19310129583984</v>
      </c>
      <c r="H41" s="18">
        <f t="shared" si="6"/>
        <v>15.80246913580247</v>
      </c>
      <c r="I41" s="18">
        <f t="shared" si="6"/>
        <v>12.799999999999997</v>
      </c>
      <c r="J41" s="18">
        <f t="shared" si="6"/>
        <v>10.768122031597859</v>
      </c>
      <c r="K41" s="18">
        <f t="shared" si="6"/>
        <v>9.411764705882351</v>
      </c>
      <c r="M41" s="39">
        <v>0.5</v>
      </c>
      <c r="N41" s="18">
        <f t="shared" si="1"/>
        <v>42.5</v>
      </c>
      <c r="O41" s="18">
        <f t="shared" si="2"/>
        <v>9.411764705882351</v>
      </c>
      <c r="P41" s="18">
        <f t="shared" si="3"/>
        <v>15.714285714285714</v>
      </c>
      <c r="Q41" s="18">
        <f t="shared" si="4"/>
        <v>35.55555555555556</v>
      </c>
      <c r="S41" s="51">
        <v>50</v>
      </c>
      <c r="T41" s="18">
        <f t="shared" si="5"/>
        <v>0.6</v>
      </c>
      <c r="U41" s="18">
        <f t="shared" si="5"/>
        <v>0.6748095902284189</v>
      </c>
      <c r="V41" s="18">
        <f t="shared" si="5"/>
        <v>0.70176315773279</v>
      </c>
      <c r="W41" s="18">
        <f t="shared" si="5"/>
        <v>0.758946638440411</v>
      </c>
      <c r="X41" s="18">
        <f t="shared" si="5"/>
        <v>0.853574116818683</v>
      </c>
      <c r="Y41" s="18">
        <f t="shared" si="5"/>
        <v>0.96</v>
      </c>
    </row>
    <row r="42" spans="2:25" ht="12.75">
      <c r="B42" s="39">
        <v>0.55</v>
      </c>
      <c r="C42" s="18">
        <f t="shared" si="6"/>
        <v>46.25</v>
      </c>
      <c r="D42" s="18">
        <f t="shared" si="6"/>
        <v>41.04803032327542</v>
      </c>
      <c r="E42" s="18">
        <f t="shared" si="6"/>
        <v>35.112500000000004</v>
      </c>
      <c r="F42" s="18">
        <f t="shared" si="6"/>
        <v>28.86003124999998</v>
      </c>
      <c r="G42" s="18">
        <f t="shared" si="6"/>
        <v>23.193349836646348</v>
      </c>
      <c r="H42" s="18">
        <f t="shared" si="6"/>
        <v>18.09747469534739</v>
      </c>
      <c r="I42" s="18">
        <f t="shared" si="6"/>
        <v>14.486192847442284</v>
      </c>
      <c r="J42" s="18">
        <f t="shared" si="6"/>
        <v>11.995707238756987</v>
      </c>
      <c r="K42" s="18">
        <f t="shared" si="6"/>
        <v>10.32258064516129</v>
      </c>
      <c r="M42" s="39">
        <v>0.55</v>
      </c>
      <c r="N42" s="18">
        <f t="shared" si="1"/>
        <v>46.25</v>
      </c>
      <c r="O42" s="18">
        <f t="shared" si="2"/>
        <v>10.32258064516129</v>
      </c>
      <c r="P42" s="18">
        <f t="shared" si="3"/>
        <v>17.692307692307693</v>
      </c>
      <c r="Q42" s="18">
        <f t="shared" si="4"/>
        <v>39.24528301886792</v>
      </c>
      <c r="S42" s="51">
        <v>55</v>
      </c>
      <c r="T42" s="18">
        <f aca="true" t="shared" si="7" ref="T42:Y47">($S42-$E$8)/($E$9-$E$8)*($E$9/$S42)^T$30</f>
        <v>0.6666666666666666</v>
      </c>
      <c r="U42" s="18">
        <f t="shared" si="7"/>
        <v>0.7321339823681499</v>
      </c>
      <c r="V42" s="18">
        <f t="shared" si="7"/>
        <v>0.7553541698354855</v>
      </c>
      <c r="W42" s="18">
        <f t="shared" si="7"/>
        <v>0.8040302522073697</v>
      </c>
      <c r="X42" s="18">
        <f t="shared" si="7"/>
        <v>0.8829868057395742</v>
      </c>
      <c r="Y42" s="18">
        <f t="shared" si="7"/>
        <v>0.9696969696969697</v>
      </c>
    </row>
    <row r="43" spans="2:25" ht="12.75">
      <c r="B43" s="39">
        <v>0.6</v>
      </c>
      <c r="C43" s="18">
        <f t="shared" si="6"/>
        <v>50</v>
      </c>
      <c r="D43" s="18">
        <f t="shared" si="6"/>
        <v>45.044433477726926</v>
      </c>
      <c r="E43" s="18">
        <f t="shared" si="6"/>
        <v>39.2</v>
      </c>
      <c r="F43" s="18">
        <f t="shared" si="6"/>
        <v>32.76799999999997</v>
      </c>
      <c r="G43" s="18">
        <f t="shared" si="6"/>
        <v>26.63426471486249</v>
      </c>
      <c r="H43" s="18">
        <f t="shared" si="6"/>
        <v>20.8246563931695</v>
      </c>
      <c r="I43" s="18">
        <f t="shared" si="6"/>
        <v>16.528925619834713</v>
      </c>
      <c r="J43" s="18">
        <f t="shared" si="6"/>
        <v>13.4910325930463</v>
      </c>
      <c r="K43" s="18">
        <f t="shared" si="6"/>
        <v>11.428571428571425</v>
      </c>
      <c r="M43" s="39">
        <v>0.6</v>
      </c>
      <c r="N43" s="18">
        <f t="shared" si="1"/>
        <v>50</v>
      </c>
      <c r="O43" s="18">
        <f t="shared" si="2"/>
        <v>11.428571428571429</v>
      </c>
      <c r="P43" s="18">
        <f t="shared" si="3"/>
        <v>20</v>
      </c>
      <c r="Q43" s="18">
        <f t="shared" si="4"/>
        <v>43.07692307692308</v>
      </c>
      <c r="S43" s="51">
        <v>60</v>
      </c>
      <c r="T43" s="18">
        <f t="shared" si="7"/>
        <v>0.7333333333333333</v>
      </c>
      <c r="U43" s="18">
        <f t="shared" si="7"/>
        <v>0.7880179500039307</v>
      </c>
      <c r="V43" s="18">
        <f t="shared" si="7"/>
        <v>0.807136997955501</v>
      </c>
      <c r="W43" s="18">
        <f t="shared" si="7"/>
        <v>0.8467803948114511</v>
      </c>
      <c r="X43" s="18">
        <f t="shared" si="7"/>
        <v>0.9099247511220528</v>
      </c>
      <c r="Y43" s="18">
        <f t="shared" si="7"/>
        <v>0.9777777777777776</v>
      </c>
    </row>
    <row r="44" spans="2:25" ht="12.75">
      <c r="B44" s="39">
        <v>0.65</v>
      </c>
      <c r="C44" s="18">
        <f t="shared" si="6"/>
        <v>53.75</v>
      </c>
      <c r="D44" s="18">
        <f t="shared" si="6"/>
        <v>49.13157070783402</v>
      </c>
      <c r="E44" s="18">
        <f t="shared" si="6"/>
        <v>43.51250000000001</v>
      </c>
      <c r="F44" s="18">
        <f t="shared" si="6"/>
        <v>37.06003124999998</v>
      </c>
      <c r="G44" s="18">
        <f t="shared" si="6"/>
        <v>30.579822000664755</v>
      </c>
      <c r="H44" s="18">
        <f t="shared" si="6"/>
        <v>24.085458216434187</v>
      </c>
      <c r="I44" s="18">
        <f t="shared" si="6"/>
        <v>19.03628792385485</v>
      </c>
      <c r="J44" s="18">
        <f t="shared" si="6"/>
        <v>15.346094217476455</v>
      </c>
      <c r="K44" s="18">
        <f t="shared" si="6"/>
        <v>12.8</v>
      </c>
      <c r="M44" s="39">
        <v>0.65</v>
      </c>
      <c r="N44" s="18">
        <f t="shared" si="1"/>
        <v>53.75</v>
      </c>
      <c r="O44" s="18">
        <f t="shared" si="2"/>
        <v>12.8</v>
      </c>
      <c r="P44" s="18">
        <f t="shared" si="3"/>
        <v>22.727272727272727</v>
      </c>
      <c r="Q44" s="18">
        <f t="shared" si="4"/>
        <v>47.05882352941177</v>
      </c>
      <c r="S44" s="51">
        <v>65</v>
      </c>
      <c r="T44" s="18">
        <f t="shared" si="7"/>
        <v>0.8</v>
      </c>
      <c r="U44" s="18">
        <f t="shared" si="7"/>
        <v>0.8426246205566827</v>
      </c>
      <c r="V44" s="18">
        <f t="shared" si="7"/>
        <v>0.8573310703535975</v>
      </c>
      <c r="W44" s="18">
        <f t="shared" si="7"/>
        <v>0.8875203139603667</v>
      </c>
      <c r="X44" s="18">
        <f t="shared" si="7"/>
        <v>0.9348080847340022</v>
      </c>
      <c r="Y44" s="18">
        <f t="shared" si="7"/>
        <v>0.9846153846153847</v>
      </c>
    </row>
    <row r="45" spans="2:25" ht="12.75">
      <c r="B45" s="39">
        <v>0.7</v>
      </c>
      <c r="C45" s="18">
        <f t="shared" si="6"/>
        <v>57.5</v>
      </c>
      <c r="D45" s="18">
        <f t="shared" si="6"/>
        <v>53.30558164497507</v>
      </c>
      <c r="E45" s="18">
        <f t="shared" si="6"/>
        <v>48.05</v>
      </c>
      <c r="F45" s="18">
        <f t="shared" si="6"/>
        <v>41.760499999999965</v>
      </c>
      <c r="G45" s="18">
        <f t="shared" si="6"/>
        <v>35.10317762256833</v>
      </c>
      <c r="H45" s="18">
        <f t="shared" si="6"/>
        <v>28.010223731662055</v>
      </c>
      <c r="I45" s="18">
        <f t="shared" si="6"/>
        <v>22.1606648199446</v>
      </c>
      <c r="J45" s="18">
        <f t="shared" si="6"/>
        <v>17.698687530638296</v>
      </c>
      <c r="K45" s="18">
        <f t="shared" si="6"/>
        <v>14.545454545454545</v>
      </c>
      <c r="M45" s="39">
        <v>0.7</v>
      </c>
      <c r="N45" s="18">
        <f t="shared" si="1"/>
        <v>57.5</v>
      </c>
      <c r="O45" s="18">
        <f t="shared" si="2"/>
        <v>14.545454545454545</v>
      </c>
      <c r="P45" s="18">
        <f t="shared" si="3"/>
        <v>26</v>
      </c>
      <c r="Q45" s="18">
        <f t="shared" si="4"/>
        <v>51.2</v>
      </c>
      <c r="S45" s="51">
        <v>70</v>
      </c>
      <c r="T45" s="18">
        <f t="shared" si="7"/>
        <v>0.8666666666666667</v>
      </c>
      <c r="U45" s="18">
        <f t="shared" si="7"/>
        <v>0.896086800192429</v>
      </c>
      <c r="V45" s="18">
        <f t="shared" si="7"/>
        <v>0.9061133915474644</v>
      </c>
      <c r="W45" s="18">
        <f t="shared" si="7"/>
        <v>0.9265056386297379</v>
      </c>
      <c r="X45" s="18">
        <f t="shared" si="7"/>
        <v>0.9579570843230362</v>
      </c>
      <c r="Y45" s="18">
        <f t="shared" si="7"/>
        <v>0.9904761904761905</v>
      </c>
    </row>
    <row r="46" spans="2:25" ht="12.75">
      <c r="B46" s="39">
        <v>0.75</v>
      </c>
      <c r="C46" s="18">
        <f t="shared" si="6"/>
        <v>61.25</v>
      </c>
      <c r="D46" s="18">
        <f t="shared" si="6"/>
        <v>57.56299216625597</v>
      </c>
      <c r="E46" s="18">
        <f t="shared" si="6"/>
        <v>52.81250000000001</v>
      </c>
      <c r="F46" s="18">
        <f t="shared" si="6"/>
        <v>46.89453124999999</v>
      </c>
      <c r="G46" s="18">
        <f t="shared" si="6"/>
        <v>40.287969094360896</v>
      </c>
      <c r="H46" s="18">
        <f t="shared" si="6"/>
        <v>32.76799999999999</v>
      </c>
      <c r="I46" s="18">
        <f t="shared" si="6"/>
        <v>26.122448979591834</v>
      </c>
      <c r="J46" s="18">
        <f t="shared" si="6"/>
        <v>20.764097614650414</v>
      </c>
      <c r="K46" s="18">
        <f t="shared" si="6"/>
        <v>16.842105263157894</v>
      </c>
      <c r="M46" s="39">
        <v>0.75</v>
      </c>
      <c r="N46" s="18">
        <f t="shared" si="1"/>
        <v>61.25</v>
      </c>
      <c r="O46" s="18">
        <f t="shared" si="2"/>
        <v>16.842105263157894</v>
      </c>
      <c r="P46" s="18">
        <f t="shared" si="3"/>
        <v>30</v>
      </c>
      <c r="Q46" s="18">
        <f t="shared" si="4"/>
        <v>55.51020408163265</v>
      </c>
      <c r="S46" s="51">
        <v>75</v>
      </c>
      <c r="T46" s="18">
        <f t="shared" si="7"/>
        <v>0.9333333333333333</v>
      </c>
      <c r="U46" s="18">
        <f t="shared" si="7"/>
        <v>0.9485144632219475</v>
      </c>
      <c r="V46" s="18">
        <f t="shared" si="7"/>
        <v>0.9536293107147593</v>
      </c>
      <c r="W46" s="18">
        <f t="shared" si="7"/>
        <v>0.9639425217227348</v>
      </c>
      <c r="X46" s="18">
        <f t="shared" si="7"/>
        <v>0.9796215252521254</v>
      </c>
      <c r="Y46" s="18">
        <f t="shared" si="7"/>
        <v>0.9955555555555555</v>
      </c>
    </row>
    <row r="47" spans="2:25" ht="13.5" thickBot="1">
      <c r="B47" s="39">
        <v>0.8</v>
      </c>
      <c r="C47" s="18">
        <f t="shared" si="6"/>
        <v>65</v>
      </c>
      <c r="D47" s="18">
        <f t="shared" si="6"/>
        <v>61.90065602710779</v>
      </c>
      <c r="E47" s="18">
        <f t="shared" si="6"/>
        <v>57.80000000000002</v>
      </c>
      <c r="F47" s="18">
        <f t="shared" si="6"/>
        <v>52.48799999999998</v>
      </c>
      <c r="G47" s="18">
        <f t="shared" si="6"/>
        <v>46.22979964129923</v>
      </c>
      <c r="H47" s="18">
        <f t="shared" si="6"/>
        <v>38.58024691358021</v>
      </c>
      <c r="I47" s="18">
        <f t="shared" si="6"/>
        <v>31.250000000000007</v>
      </c>
      <c r="J47" s="18">
        <f t="shared" si="6"/>
        <v>24.896693036428683</v>
      </c>
      <c r="K47" s="18">
        <f t="shared" si="6"/>
        <v>20</v>
      </c>
      <c r="M47" s="39">
        <v>0.8</v>
      </c>
      <c r="N47" s="18">
        <f t="shared" si="1"/>
        <v>65</v>
      </c>
      <c r="O47" s="18">
        <f t="shared" si="2"/>
        <v>20</v>
      </c>
      <c r="P47" s="18">
        <f t="shared" si="3"/>
        <v>35</v>
      </c>
      <c r="Q47" s="18">
        <f t="shared" si="4"/>
        <v>60</v>
      </c>
      <c r="S47" s="52">
        <v>80</v>
      </c>
      <c r="T47" s="19">
        <f t="shared" si="7"/>
        <v>1</v>
      </c>
      <c r="U47" s="19">
        <f t="shared" si="7"/>
        <v>1</v>
      </c>
      <c r="V47" s="19">
        <f t="shared" si="7"/>
        <v>1</v>
      </c>
      <c r="W47" s="19">
        <f t="shared" si="7"/>
        <v>1</v>
      </c>
      <c r="X47" s="19">
        <f t="shared" si="7"/>
        <v>1</v>
      </c>
      <c r="Y47" s="19">
        <f t="shared" si="7"/>
        <v>1</v>
      </c>
    </row>
    <row r="48" spans="2:17" ht="13.5" thickTop="1">
      <c r="B48" s="39">
        <v>0.85</v>
      </c>
      <c r="C48" s="18">
        <f t="shared" si="6"/>
        <v>68.75</v>
      </c>
      <c r="D48" s="18">
        <f t="shared" si="6"/>
        <v>66.31570797763838</v>
      </c>
      <c r="E48" s="18">
        <f t="shared" si="6"/>
        <v>63.0125</v>
      </c>
      <c r="F48" s="18">
        <f t="shared" si="6"/>
        <v>58.56753124999995</v>
      </c>
      <c r="G48" s="18">
        <f t="shared" si="6"/>
        <v>53.03792997772608</v>
      </c>
      <c r="H48" s="18">
        <f t="shared" si="6"/>
        <v>45.74025964744263</v>
      </c>
      <c r="I48" s="18">
        <f t="shared" si="6"/>
        <v>38.04994054696789</v>
      </c>
      <c r="J48" s="18">
        <f t="shared" si="6"/>
        <v>30.71978502815146</v>
      </c>
      <c r="K48" s="18">
        <f t="shared" si="6"/>
        <v>24.61538461538461</v>
      </c>
      <c r="M48" s="39">
        <v>0.85</v>
      </c>
      <c r="N48" s="18">
        <f t="shared" si="1"/>
        <v>68.75</v>
      </c>
      <c r="O48" s="18">
        <f t="shared" si="2"/>
        <v>24.61538461538461</v>
      </c>
      <c r="P48" s="18">
        <f t="shared" si="3"/>
        <v>41.42857142857143</v>
      </c>
      <c r="Q48" s="18">
        <f t="shared" si="4"/>
        <v>64.68085106382979</v>
      </c>
    </row>
    <row r="49" spans="2:17" ht="12.75">
      <c r="B49" s="39">
        <v>0.9</v>
      </c>
      <c r="C49" s="18">
        <f t="shared" si="6"/>
        <v>72.5</v>
      </c>
      <c r="D49" s="18">
        <f t="shared" si="6"/>
        <v>70.80552563218215</v>
      </c>
      <c r="E49" s="18">
        <f t="shared" si="6"/>
        <v>68.45000000000002</v>
      </c>
      <c r="F49" s="18">
        <f t="shared" si="6"/>
        <v>65.16049999999997</v>
      </c>
      <c r="G49" s="18">
        <f t="shared" si="6"/>
        <v>60.837206442042465</v>
      </c>
      <c r="H49" s="18">
        <f t="shared" si="6"/>
        <v>54.64107642920564</v>
      </c>
      <c r="I49" s="18">
        <f t="shared" si="6"/>
        <v>47.33727810650889</v>
      </c>
      <c r="J49" s="18">
        <f t="shared" si="6"/>
        <v>39.42981673115748</v>
      </c>
      <c r="K49" s="18">
        <f t="shared" si="6"/>
        <v>32</v>
      </c>
      <c r="M49" s="39">
        <v>0.9</v>
      </c>
      <c r="N49" s="18">
        <f t="shared" si="1"/>
        <v>72.5</v>
      </c>
      <c r="O49" s="18">
        <f t="shared" si="2"/>
        <v>32</v>
      </c>
      <c r="P49" s="18">
        <f t="shared" si="3"/>
        <v>50</v>
      </c>
      <c r="Q49" s="18">
        <f t="shared" si="4"/>
        <v>69.56521739130434</v>
      </c>
    </row>
    <row r="50" spans="2:17" ht="12.75">
      <c r="B50" s="39">
        <v>0.95</v>
      </c>
      <c r="C50" s="18">
        <f t="shared" si="6"/>
        <v>76.25</v>
      </c>
      <c r="D50" s="18">
        <f t="shared" si="6"/>
        <v>75.36769811199487</v>
      </c>
      <c r="E50" s="18">
        <f t="shared" si="6"/>
        <v>74.11250000000001</v>
      </c>
      <c r="F50" s="18">
        <f t="shared" si="6"/>
        <v>72.29503124999991</v>
      </c>
      <c r="G50" s="18">
        <f t="shared" si="6"/>
        <v>69.77025811542512</v>
      </c>
      <c r="H50" s="18">
        <f t="shared" si="6"/>
        <v>65.8161979833505</v>
      </c>
      <c r="I50" s="18">
        <f t="shared" si="6"/>
        <v>60.491493383742906</v>
      </c>
      <c r="J50" s="18">
        <f t="shared" si="6"/>
        <v>53.61812575989936</v>
      </c>
      <c r="K50" s="18">
        <f t="shared" si="6"/>
        <v>45.714285714285694</v>
      </c>
      <c r="M50" s="39">
        <v>0.95</v>
      </c>
      <c r="N50" s="18">
        <f t="shared" si="1"/>
        <v>76.25</v>
      </c>
      <c r="O50" s="18">
        <f t="shared" si="2"/>
        <v>45.714285714285694</v>
      </c>
      <c r="P50" s="18">
        <f t="shared" si="3"/>
        <v>62</v>
      </c>
      <c r="Q50" s="18">
        <f t="shared" si="4"/>
        <v>74.66666666666667</v>
      </c>
    </row>
    <row r="51" spans="2:17" ht="13.5" thickBot="1">
      <c r="B51" s="40">
        <v>1</v>
      </c>
      <c r="C51" s="19">
        <f t="shared" si="6"/>
        <v>80</v>
      </c>
      <c r="D51" s="19">
        <f t="shared" si="6"/>
        <v>79.99999999999997</v>
      </c>
      <c r="E51" s="19">
        <f t="shared" si="6"/>
        <v>80.00000000000001</v>
      </c>
      <c r="F51" s="19">
        <f t="shared" si="6"/>
        <v>79.99999999999994</v>
      </c>
      <c r="G51" s="19">
        <f t="shared" si="6"/>
        <v>79.99999999999982</v>
      </c>
      <c r="H51" s="19">
        <f t="shared" si="6"/>
        <v>79.99999999999996</v>
      </c>
      <c r="I51" s="19">
        <f t="shared" si="6"/>
        <v>80</v>
      </c>
      <c r="J51" s="19">
        <f t="shared" si="6"/>
        <v>79.99999999999996</v>
      </c>
      <c r="K51" s="19">
        <f t="shared" si="6"/>
        <v>80</v>
      </c>
      <c r="M51" s="40">
        <v>1</v>
      </c>
      <c r="N51" s="19">
        <f t="shared" si="1"/>
        <v>80</v>
      </c>
      <c r="O51" s="19">
        <f t="shared" si="2"/>
        <v>80</v>
      </c>
      <c r="P51" s="19">
        <f t="shared" si="3"/>
        <v>80</v>
      </c>
      <c r="Q51" s="19">
        <f t="shared" si="4"/>
        <v>80</v>
      </c>
    </row>
    <row r="52" ht="13.5" thickTop="1"/>
  </sheetData>
  <printOptions gridLines="1"/>
  <pageMargins left="0.75" right="0.75" top="1" bottom="1" header="0.511811023" footer="0.511811023"/>
  <pageSetup horizontalDpi="180" verticalDpi="180" orientation="portrait" paperSize="9" r:id="rId8"/>
  <headerFooter alignWithMargins="0">
    <oddHeader>&amp;C&amp;F</oddHeader>
    <oddFooter>&amp;CSeite &amp;P</oddFooter>
  </headerFooter>
  <drawing r:id="rId7"/>
  <legacyDrawing r:id="rId6"/>
  <oleObjects>
    <oleObject progId="Equation.3" shapeId="830730" r:id="rId1"/>
    <oleObject progId="Equation.3" shapeId="871269" r:id="rId2"/>
    <oleObject progId="Equation.3" shapeId="872609" r:id="rId3"/>
    <oleObject progId="Equation.3" shapeId="1161367" r:id="rId4"/>
    <oleObject progId="Equation.3" shapeId="2269433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Joanneum Research</dc:creator>
  <cp:keywords/>
  <dc:description/>
  <cp:lastModifiedBy>juergen</cp:lastModifiedBy>
  <dcterms:created xsi:type="dcterms:W3CDTF">2007-04-06T16:47:26Z</dcterms:created>
  <dcterms:modified xsi:type="dcterms:W3CDTF">2010-12-30T20:10:21Z</dcterms:modified>
  <cp:category/>
  <cp:version/>
  <cp:contentType/>
  <cp:contentStatus/>
</cp:coreProperties>
</file>