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0485" activeTab="1"/>
  </bookViews>
  <sheets>
    <sheet name="Poupon-eq" sheetId="1" r:id="rId1"/>
    <sheet name="Shaly sand eq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<sst xmlns="http://schemas.openxmlformats.org/spreadsheetml/2006/main" count="49" uniqueCount="37">
  <si>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m =</t>
  </si>
  <si>
    <t>n =</t>
  </si>
  <si>
    <t>Sw</t>
  </si>
  <si>
    <t>Archie</t>
  </si>
  <si>
    <t>Poupon</t>
  </si>
  <si>
    <t>F =</t>
  </si>
  <si>
    <t>V-shale</t>
  </si>
  <si>
    <t>Vsh</t>
  </si>
  <si>
    <t>Indonesia</t>
  </si>
  <si>
    <t>Simandoux</t>
  </si>
  <si>
    <t xml:space="preserve">Shaly sand equations: Laminated shaly sand - forward calculation of resistivity </t>
  </si>
  <si>
    <t>Poupon (1954) equation:</t>
  </si>
  <si>
    <r>
      <t>f</t>
    </r>
    <r>
      <rPr>
        <i/>
        <sz val="10"/>
        <rFont val="Arial"/>
        <family val="0"/>
      </rPr>
      <t xml:space="preserve"> =</t>
    </r>
  </si>
  <si>
    <t>Input Parameters:</t>
  </si>
  <si>
    <t>Ohm m</t>
  </si>
  <si>
    <t>derived parameter:</t>
  </si>
  <si>
    <t>Calculation:</t>
  </si>
  <si>
    <t>variable</t>
  </si>
  <si>
    <r>
      <t>S</t>
    </r>
    <r>
      <rPr>
        <i/>
        <vertAlign val="subscript"/>
        <sz val="10"/>
        <rFont val="Arial"/>
        <family val="2"/>
      </rPr>
      <t>w</t>
    </r>
  </si>
  <si>
    <t>input:</t>
  </si>
  <si>
    <t>Variable</t>
  </si>
  <si>
    <t>Shaly sand equations: Estimate of Sw from resistivity and shale content</t>
  </si>
  <si>
    <t>Input: Material parameter</t>
  </si>
  <si>
    <t xml:space="preserve">Type into the yellow fields the parameters </t>
  </si>
  <si>
    <r>
      <t>F</t>
    </r>
    <r>
      <rPr>
        <i/>
        <sz val="12"/>
        <rFont val="Arial"/>
        <family val="2"/>
      </rPr>
      <t xml:space="preserve"> =</t>
    </r>
  </si>
  <si>
    <t>Equations:</t>
  </si>
  <si>
    <t>Poupon, 1954</t>
  </si>
  <si>
    <t>Indonesia , 1971</t>
  </si>
  <si>
    <t>Simandoux, 1963</t>
  </si>
  <si>
    <t>Type into the yellow fields the parameters.</t>
  </si>
  <si>
    <t>Rw =</t>
  </si>
  <si>
    <t>Rsh =</t>
  </si>
  <si>
    <r>
      <t>R</t>
    </r>
    <r>
      <rPr>
        <i/>
        <vertAlign val="subscript"/>
        <sz val="10"/>
        <rFont val="Arial"/>
        <family val="2"/>
      </rPr>
      <t>t</t>
    </r>
  </si>
  <si>
    <r>
      <t>R</t>
    </r>
    <r>
      <rPr>
        <i/>
        <vertAlign val="subscript"/>
        <sz val="12"/>
        <rFont val="Arial"/>
        <family val="2"/>
      </rPr>
      <t xml:space="preserve">t </t>
    </r>
    <r>
      <rPr>
        <i/>
        <sz val="12"/>
        <rFont val="Arial"/>
        <family val="2"/>
      </rPr>
      <t>=</t>
    </r>
  </si>
  <si>
    <r>
      <t>R</t>
    </r>
    <r>
      <rPr>
        <i/>
        <vertAlign val="subscript"/>
        <sz val="12"/>
        <rFont val="Arial"/>
        <family val="2"/>
      </rPr>
      <t>w</t>
    </r>
    <r>
      <rPr>
        <i/>
        <sz val="12"/>
        <rFont val="Arial"/>
        <family val="2"/>
      </rPr>
      <t xml:space="preserve"> =</t>
    </r>
  </si>
  <si>
    <r>
      <t>R</t>
    </r>
    <r>
      <rPr>
        <i/>
        <vertAlign val="subscript"/>
        <sz val="12"/>
        <rFont val="Arial"/>
        <family val="2"/>
      </rPr>
      <t xml:space="preserve">sh </t>
    </r>
    <r>
      <rPr>
        <i/>
        <sz val="12"/>
        <rFont val="Arial"/>
        <family val="2"/>
      </rPr>
      <t>=</t>
    </r>
  </si>
  <si>
    <r>
      <t>R</t>
    </r>
    <r>
      <rPr>
        <i/>
        <vertAlign val="subscript"/>
        <sz val="12"/>
        <rFont val="Arial"/>
        <family val="2"/>
      </rPr>
      <t>o</t>
    </r>
    <r>
      <rPr>
        <i/>
        <sz val="12"/>
        <rFont val="Arial"/>
        <family val="2"/>
      </rPr>
      <t xml:space="preserve"> =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</si>
</sst>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0.000"/>
  </numFmts>
  <fonts count="1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2"/>
    </font>
    <font>
      <b/>
      <sz val="14"/>
      <name val="Arial"/>
      <family val="2"/>
    </font>
    <font>
      <i/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0"/>
    </font>
    <font>
      <i/>
      <sz val="12"/>
      <name val="Symbol"/>
      <family val="1"/>
    </font>
    <font>
      <i/>
      <sz val="12"/>
      <name val="Arial"/>
      <family val="2"/>
    </font>
    <font>
      <i/>
      <vertAlign val="subscript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8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2" borderId="4" xfId="0" applyFill="1" applyBorder="1" applyAlignment="1">
      <alignment/>
    </xf>
    <xf numFmtId="2" fontId="0" fillId="2" borderId="5" xfId="0" applyNumberForma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4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4" xfId="0" applyNumberFormat="1" applyBorder="1" applyAlignment="1">
      <alignment/>
    </xf>
    <xf numFmtId="175" fontId="0" fillId="0" borderId="6" xfId="0" applyNumberForma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8" xfId="0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" fillId="3" borderId="7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3" fillId="4" borderId="5" xfId="0" applyFon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4" borderId="4" xfId="0" applyFill="1" applyBorder="1" applyAlignment="1">
      <alignment/>
    </xf>
    <xf numFmtId="0" fontId="10" fillId="4" borderId="5" xfId="0" applyFont="1" applyFill="1" applyBorder="1" applyAlignment="1">
      <alignment/>
    </xf>
    <xf numFmtId="2" fontId="0" fillId="4" borderId="6" xfId="0" applyNumberFormat="1" applyFill="1" applyBorder="1" applyAlignment="1">
      <alignment/>
    </xf>
    <xf numFmtId="2" fontId="0" fillId="4" borderId="5" xfId="0" applyNumberFormat="1" applyFill="1" applyBorder="1" applyAlignment="1">
      <alignment/>
    </xf>
    <xf numFmtId="0" fontId="0" fillId="4" borderId="4" xfId="0" applyFill="1" applyBorder="1" applyAlignment="1">
      <alignment horizontal="right"/>
    </xf>
    <xf numFmtId="2" fontId="0" fillId="2" borderId="1" xfId="0" applyNumberForma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12" fillId="0" borderId="10" xfId="0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2575"/>
          <c:w val="0.84"/>
          <c:h val="0.90925"/>
        </c:manualLayout>
      </c:layout>
      <c:scatterChart>
        <c:scatterStyle val="smooth"/>
        <c:varyColors val="0"/>
        <c:ser>
          <c:idx val="0"/>
          <c:order val="0"/>
          <c:tx>
            <c:v>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'Poupon-eq'!$B$21:$B$41</c:f>
              <c:numCache/>
            </c:numRef>
          </c:xVal>
          <c:yVal>
            <c:numRef>
              <c:f>'Poupon-eq'!$C$21:$C$41</c:f>
              <c:numCache/>
            </c:numRef>
          </c:yVal>
          <c:smooth val="1"/>
        </c:ser>
        <c:ser>
          <c:idx val="2"/>
          <c:order val="1"/>
          <c:tx>
            <c:strRef>
              <c:f>'Poupon-eq'!$F$20</c:f>
              <c:strCache>
                <c:ptCount val="1"/>
                <c:pt idx="0">
                  <c:v>0.05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'Poupon-eq'!$B$21:$B$41</c:f>
              <c:numCache/>
            </c:numRef>
          </c:xVal>
          <c:yVal>
            <c:numRef>
              <c:f>'Poupon-eq'!$F$21:$F$41</c:f>
              <c:numCache/>
            </c:numRef>
          </c:yVal>
          <c:smooth val="1"/>
        </c:ser>
        <c:ser>
          <c:idx val="3"/>
          <c:order val="2"/>
          <c:tx>
            <c:strRef>
              <c:f>'Poupon-eq'!$G$20</c:f>
              <c:strCache>
                <c:ptCount val="1"/>
                <c:pt idx="0">
                  <c:v>0.10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'Poupon-eq'!$B$21:$B$41</c:f>
              <c:numCache/>
            </c:numRef>
          </c:xVal>
          <c:yVal>
            <c:numRef>
              <c:f>'Poupon-eq'!$G$21:$G$41</c:f>
              <c:numCache/>
            </c:numRef>
          </c:yVal>
          <c:smooth val="1"/>
        </c:ser>
        <c:ser>
          <c:idx val="4"/>
          <c:order val="3"/>
          <c:tx>
            <c:strRef>
              <c:f>'Poupon-eq'!$H$20</c:f>
              <c:strCache>
                <c:ptCount val="1"/>
                <c:pt idx="0">
                  <c:v>0.20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'Poupon-eq'!$B$21:$B$41</c:f>
              <c:numCache/>
            </c:numRef>
          </c:xVal>
          <c:yVal>
            <c:numRef>
              <c:f>'Poupon-eq'!$H$21:$H$41</c:f>
              <c:numCache/>
            </c:numRef>
          </c:yVal>
          <c:smooth val="1"/>
        </c:ser>
        <c:ser>
          <c:idx val="5"/>
          <c:order val="4"/>
          <c:tx>
            <c:strRef>
              <c:f>'Poupon-eq'!$I$20</c:f>
              <c:strCache>
                <c:ptCount val="1"/>
                <c:pt idx="0">
                  <c:v>0.40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'Poupon-eq'!$B$21:$B$41</c:f>
              <c:numCache/>
            </c:numRef>
          </c:xVal>
          <c:yVal>
            <c:numRef>
              <c:f>'Poupon-eq'!$I$21:$I$41</c:f>
              <c:numCache/>
            </c:numRef>
          </c:yVal>
          <c:smooth val="1"/>
        </c:ser>
        <c:axId val="29975497"/>
        <c:axId val="1344018"/>
      </c:scatterChart>
      <c:valAx>
        <c:axId val="29975497"/>
        <c:scaling>
          <c:logBase val="10"/>
          <c:orientation val="minMax"/>
          <c:max val="1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344018"/>
        <c:crosses val="autoZero"/>
        <c:crossBetween val="midCat"/>
        <c:dispUnits/>
        <c:majorUnit val="10"/>
        <c:minorUnit val="10"/>
      </c:valAx>
      <c:valAx>
        <c:axId val="1344018"/>
        <c:scaling>
          <c:logBase val="10"/>
          <c:orientation val="minMax"/>
          <c:max val="1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low"/>
        <c:crossAx val="29975497"/>
        <c:crosses val="autoZero"/>
        <c:crossBetween val="midCat"/>
        <c:dispUnits/>
        <c:majorUnit val="10"/>
        <c:min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075"/>
          <c:y val="0.20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44"/>
          <c:w val="0.7495"/>
          <c:h val="0.8685"/>
        </c:manualLayout>
      </c:layout>
      <c:scatterChart>
        <c:scatterStyle val="smoothMarker"/>
        <c:varyColors val="0"/>
        <c:ser>
          <c:idx val="3"/>
          <c:order val="0"/>
          <c:tx>
            <c:v>Poupon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'Shaly sand eq'!$B$26:$B$36</c:f>
              <c:numCache/>
            </c:numRef>
          </c:xVal>
          <c:yVal>
            <c:numRef>
              <c:f>'Shaly sand eq'!$C$26:$C$36</c:f>
              <c:numCache/>
            </c:numRef>
          </c:yVal>
          <c:smooth val="1"/>
        </c:ser>
        <c:ser>
          <c:idx val="9"/>
          <c:order val="1"/>
          <c:tx>
            <c:v>Indonesia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'Shaly sand eq'!$B$26:$B$36</c:f>
              <c:numCache/>
            </c:numRef>
          </c:xVal>
          <c:yVal>
            <c:numRef>
              <c:f>'Shaly sand eq'!$D$26:$D$36</c:f>
              <c:numCache/>
            </c:numRef>
          </c:yVal>
          <c:smooth val="1"/>
        </c:ser>
        <c:ser>
          <c:idx val="2"/>
          <c:order val="2"/>
          <c:tx>
            <c:v>Simandoux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'Shaly sand eq'!$B$26:$B$36</c:f>
              <c:numCache/>
            </c:numRef>
          </c:xVal>
          <c:yVal>
            <c:numRef>
              <c:f>'Shaly sand eq'!$E$26:$E$36</c:f>
              <c:numCache/>
            </c:numRef>
          </c:yVal>
          <c:smooth val="1"/>
        </c:ser>
        <c:axId val="12096163"/>
        <c:axId val="41756604"/>
      </c:scatterChart>
      <c:valAx>
        <c:axId val="12096163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V-shale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41756604"/>
        <c:crosses val="autoZero"/>
        <c:crossBetween val="midCat"/>
        <c:dispUnits/>
        <c:majorUnit val="0.05"/>
        <c:minorUnit val="0.01"/>
      </c:valAx>
      <c:valAx>
        <c:axId val="4175660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Sw 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crossAx val="12096163"/>
        <c:crosses val="autoZero"/>
        <c:crossBetween val="midCat"/>
        <c:dispUnits/>
        <c:majorUnit val="0.05"/>
        <c:minorUnit val="0.01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0225"/>
          <c:y val="0.41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0.13925</cdr:y>
    </cdr:from>
    <cdr:to>
      <cdr:x>0.86875</cdr:x>
      <cdr:y>0.25275</cdr:y>
    </cdr:to>
    <cdr:sp>
      <cdr:nvSpPr>
        <cdr:cNvPr id="1" name="TextBox 2"/>
        <cdr:cNvSpPr txBox="1">
          <a:spLocks noChangeArrowheads="1"/>
        </cdr:cNvSpPr>
      </cdr:nvSpPr>
      <cdr:spPr>
        <a:xfrm>
          <a:off x="3343275" y="523875"/>
          <a:ext cx="4191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/>
            <a:t>Vsh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18</xdr:row>
      <xdr:rowOff>9525</xdr:rowOff>
    </xdr:from>
    <xdr:to>
      <xdr:col>15</xdr:col>
      <xdr:colOff>247650</xdr:colOff>
      <xdr:row>40</xdr:row>
      <xdr:rowOff>152400</xdr:rowOff>
    </xdr:to>
    <xdr:graphicFrame>
      <xdr:nvGraphicFramePr>
        <xdr:cNvPr id="1" name="Chart 3"/>
        <xdr:cNvGraphicFramePr/>
      </xdr:nvGraphicFramePr>
      <xdr:xfrm>
        <a:off x="6629400" y="3152775"/>
        <a:ext cx="43338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23</xdr:row>
      <xdr:rowOff>9525</xdr:rowOff>
    </xdr:from>
    <xdr:to>
      <xdr:col>12</xdr:col>
      <xdr:colOff>400050</xdr:colOff>
      <xdr:row>44</xdr:row>
      <xdr:rowOff>85725</xdr:rowOff>
    </xdr:to>
    <xdr:graphicFrame>
      <xdr:nvGraphicFramePr>
        <xdr:cNvPr id="1" name="Chart 16"/>
        <xdr:cNvGraphicFramePr/>
      </xdr:nvGraphicFramePr>
      <xdr:xfrm>
        <a:off x="3733800" y="4419600"/>
        <a:ext cx="5286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3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F21" sqref="F21"/>
    </sheetView>
  </sheetViews>
  <sheetFormatPr defaultColWidth="11.421875" defaultRowHeight="12.75"/>
  <cols>
    <col min="1" max="15" width="10.7109375" style="0" customWidth="1"/>
  </cols>
  <sheetData>
    <row r="1" ht="18">
      <c r="A1" s="6" t="s">
        <v>10</v>
      </c>
    </row>
    <row r="2" ht="13.5" thickBot="1"/>
    <row r="3" spans="2:7" ht="13.5" thickTop="1">
      <c r="B3" s="48" t="s">
        <v>11</v>
      </c>
      <c r="C3" s="36"/>
      <c r="D3" s="36"/>
      <c r="E3" s="36"/>
      <c r="F3" s="36"/>
      <c r="G3" s="37"/>
    </row>
    <row r="4" spans="2:7" ht="12.75">
      <c r="B4" s="38"/>
      <c r="C4" s="39"/>
      <c r="D4" s="39"/>
      <c r="E4" s="39"/>
      <c r="F4" s="39"/>
      <c r="G4" s="40"/>
    </row>
    <row r="5" spans="2:7" ht="13.5" thickBot="1">
      <c r="B5" s="41"/>
      <c r="C5" s="42"/>
      <c r="D5" s="42"/>
      <c r="E5" s="42"/>
      <c r="F5" s="42"/>
      <c r="G5" s="43"/>
    </row>
    <row r="6" spans="2:7" s="5" customFormat="1" ht="13.5" thickTop="1">
      <c r="B6" s="7"/>
      <c r="C6" s="7"/>
      <c r="D6" s="7"/>
      <c r="E6" s="7"/>
      <c r="F6" s="7"/>
      <c r="G6" s="7"/>
    </row>
    <row r="7" spans="2:7" s="5" customFormat="1" ht="12.75">
      <c r="B7" s="7"/>
      <c r="C7" s="7"/>
      <c r="D7" s="7"/>
      <c r="E7" s="7"/>
      <c r="F7" s="7"/>
      <c r="G7" s="7"/>
    </row>
    <row r="8" ht="12.75">
      <c r="B8" s="2" t="s">
        <v>13</v>
      </c>
    </row>
    <row r="9" ht="13.5" thickBot="1">
      <c r="B9" t="s">
        <v>29</v>
      </c>
    </row>
    <row r="10" spans="2:4" ht="14.25" thickBot="1" thickTop="1">
      <c r="B10" s="55" t="s">
        <v>30</v>
      </c>
      <c r="C10" s="47">
        <v>0.05</v>
      </c>
      <c r="D10" s="9" t="s">
        <v>14</v>
      </c>
    </row>
    <row r="11" spans="2:4" ht="14.25" thickBot="1" thickTop="1">
      <c r="B11" s="8" t="s">
        <v>12</v>
      </c>
      <c r="C11" s="47">
        <v>0.2</v>
      </c>
      <c r="D11" s="9"/>
    </row>
    <row r="12" spans="2:4" ht="14.25" thickBot="1" thickTop="1">
      <c r="B12" s="10" t="s">
        <v>0</v>
      </c>
      <c r="C12" s="47">
        <v>2</v>
      </c>
      <c r="D12" s="9"/>
    </row>
    <row r="13" spans="2:9" ht="14.25" thickBot="1" thickTop="1">
      <c r="B13" s="10" t="s">
        <v>1</v>
      </c>
      <c r="C13" s="47">
        <v>2</v>
      </c>
      <c r="D13" s="9"/>
      <c r="F13" s="11" t="s">
        <v>15</v>
      </c>
      <c r="G13" s="12"/>
      <c r="H13" s="13" t="s">
        <v>5</v>
      </c>
      <c r="I13" s="14">
        <f>C$11^(-C$12)</f>
        <v>24.999999999999996</v>
      </c>
    </row>
    <row r="14" spans="2:4" ht="14.25" thickBot="1" thickTop="1">
      <c r="B14" s="55" t="s">
        <v>31</v>
      </c>
      <c r="C14" s="47">
        <v>5</v>
      </c>
      <c r="D14" s="9" t="s">
        <v>14</v>
      </c>
    </row>
    <row r="15" ht="13.5" thickTop="1"/>
    <row r="16" ht="12.75">
      <c r="B16" s="2" t="s">
        <v>16</v>
      </c>
    </row>
    <row r="18" spans="3:5" ht="13.5" thickBot="1">
      <c r="C18" t="s">
        <v>3</v>
      </c>
      <c r="E18" t="s">
        <v>4</v>
      </c>
    </row>
    <row r="19" spans="2:9" ht="13.5" thickTop="1">
      <c r="B19" s="49" t="s">
        <v>17</v>
      </c>
      <c r="C19" s="18"/>
      <c r="E19" s="15" t="s">
        <v>19</v>
      </c>
      <c r="F19" s="15"/>
      <c r="G19" s="15"/>
      <c r="H19" s="15"/>
      <c r="I19" s="15"/>
    </row>
    <row r="20" spans="2:9" ht="17.25" thickBot="1">
      <c r="B20" s="50" t="s">
        <v>18</v>
      </c>
      <c r="C20" s="56" t="s">
        <v>32</v>
      </c>
      <c r="E20" s="17" t="s">
        <v>6</v>
      </c>
      <c r="F20" s="16">
        <v>0.05</v>
      </c>
      <c r="G20" s="16">
        <v>0.1</v>
      </c>
      <c r="H20" s="16">
        <v>0.2</v>
      </c>
      <c r="I20" s="16">
        <v>0.4</v>
      </c>
    </row>
    <row r="21" spans="2:17" ht="13.5" thickTop="1">
      <c r="B21" s="51">
        <v>1</v>
      </c>
      <c r="C21" s="19">
        <f>C$10/((C$11^C$12)*(B21^C$13))</f>
        <v>1.2499999999999998</v>
      </c>
      <c r="E21" s="1"/>
      <c r="F21" s="21">
        <f aca="true" t="shared" si="0" ref="F21:I41">1/((1-F$20)*($B21^$C$13)/($C$10*$I$13)+F$20/$C$14)</f>
        <v>1.2987012987012987</v>
      </c>
      <c r="G21" s="21">
        <f t="shared" si="0"/>
        <v>1.3513513513513513</v>
      </c>
      <c r="H21" s="21">
        <f t="shared" si="0"/>
        <v>1.4705882352941175</v>
      </c>
      <c r="I21" s="21">
        <f t="shared" si="0"/>
        <v>1.7857142857142858</v>
      </c>
      <c r="J21" s="1"/>
      <c r="K21" s="1"/>
      <c r="L21" s="1"/>
      <c r="M21" s="1"/>
      <c r="N21" s="1"/>
      <c r="O21" s="1"/>
      <c r="P21" s="1"/>
      <c r="Q21" s="1"/>
    </row>
    <row r="22" spans="2:17" ht="12.75">
      <c r="B22" s="51">
        <v>0.95</v>
      </c>
      <c r="C22" s="19">
        <f aca="true" t="shared" si="1" ref="C22:C41">C$10/((C$11^C$12)*(B22^C$13))</f>
        <v>1.3850415512465373</v>
      </c>
      <c r="E22" s="1"/>
      <c r="F22" s="19">
        <f t="shared" si="0"/>
        <v>1.4369880729989941</v>
      </c>
      <c r="G22" s="19">
        <f t="shared" si="0"/>
        <v>1.492982979994028</v>
      </c>
      <c r="H22" s="19">
        <f t="shared" si="0"/>
        <v>1.6191709844559585</v>
      </c>
      <c r="I22" s="19">
        <f t="shared" si="0"/>
        <v>1.9485580670303975</v>
      </c>
      <c r="J22" s="1"/>
      <c r="K22" s="1"/>
      <c r="L22" s="1"/>
      <c r="M22" s="1"/>
      <c r="N22" s="1"/>
      <c r="O22" s="1"/>
      <c r="P22" s="1"/>
      <c r="Q22" s="1"/>
    </row>
    <row r="23" spans="2:17" ht="12.75">
      <c r="B23" s="51">
        <v>0.9</v>
      </c>
      <c r="C23" s="19">
        <f>C$10/((C$11^C$12)*(B23^C$13))</f>
        <v>1.5432098765432096</v>
      </c>
      <c r="E23" s="1"/>
      <c r="F23" s="19">
        <f t="shared" si="0"/>
        <v>1.5984654731457801</v>
      </c>
      <c r="G23" s="19">
        <f t="shared" si="0"/>
        <v>1.6578249336870026</v>
      </c>
      <c r="H23" s="19">
        <f t="shared" si="0"/>
        <v>1.7908309455587388</v>
      </c>
      <c r="I23" s="19">
        <f t="shared" si="0"/>
        <v>2.1331058020477816</v>
      </c>
      <c r="J23" s="1"/>
      <c r="K23" s="1"/>
      <c r="L23" s="1"/>
      <c r="M23" s="1"/>
      <c r="N23" s="1"/>
      <c r="O23" s="1"/>
      <c r="P23" s="1"/>
      <c r="Q23" s="1"/>
    </row>
    <row r="24" spans="2:17" ht="12.75">
      <c r="B24" s="51">
        <v>0.85</v>
      </c>
      <c r="C24" s="19">
        <f t="shared" si="1"/>
        <v>1.7301038062283736</v>
      </c>
      <c r="E24" s="1"/>
      <c r="F24" s="19">
        <f t="shared" si="0"/>
        <v>1.7885888034340907</v>
      </c>
      <c r="G24" s="19">
        <f t="shared" si="0"/>
        <v>1.8511662347278786</v>
      </c>
      <c r="H24" s="19">
        <f t="shared" si="0"/>
        <v>1.9904458598726116</v>
      </c>
      <c r="I24" s="19">
        <f t="shared" si="0"/>
        <v>2.343017806935333</v>
      </c>
      <c r="J24" s="1"/>
      <c r="K24" s="1"/>
      <c r="L24" s="1"/>
      <c r="M24" s="1"/>
      <c r="N24" s="1"/>
      <c r="O24" s="1"/>
      <c r="P24" s="1"/>
      <c r="Q24" s="1"/>
    </row>
    <row r="25" spans="2:17" ht="12.75">
      <c r="B25" s="51">
        <v>0.8</v>
      </c>
      <c r="C25" s="19">
        <f t="shared" si="1"/>
        <v>1.9531249999999991</v>
      </c>
      <c r="E25" s="1"/>
      <c r="F25" s="19">
        <f t="shared" si="0"/>
        <v>2.01450443190975</v>
      </c>
      <c r="G25" s="19">
        <f t="shared" si="0"/>
        <v>2.079866888519134</v>
      </c>
      <c r="H25" s="19">
        <f t="shared" si="0"/>
        <v>2.2241992882562274</v>
      </c>
      <c r="I25" s="19">
        <f t="shared" si="0"/>
        <v>2.5826446280991733</v>
      </c>
      <c r="J25" s="1"/>
      <c r="K25" s="1"/>
      <c r="L25" s="1"/>
      <c r="M25" s="1"/>
      <c r="N25" s="1"/>
      <c r="O25" s="1"/>
      <c r="P25" s="1"/>
      <c r="Q25" s="1"/>
    </row>
    <row r="26" spans="2:17" ht="12.75">
      <c r="B26" s="51">
        <v>0.75</v>
      </c>
      <c r="C26" s="19">
        <f t="shared" si="1"/>
        <v>2.222222222222222</v>
      </c>
      <c r="E26" s="1"/>
      <c r="F26" s="19">
        <f t="shared" si="0"/>
        <v>2.285714285714286</v>
      </c>
      <c r="G26" s="19">
        <f t="shared" si="0"/>
        <v>2.3529411764705883</v>
      </c>
      <c r="H26" s="19">
        <f t="shared" si="0"/>
        <v>2.5</v>
      </c>
      <c r="I26" s="19">
        <f t="shared" si="0"/>
        <v>2.857142857142857</v>
      </c>
      <c r="J26" s="1"/>
      <c r="K26" s="1"/>
      <c r="L26" s="1"/>
      <c r="M26" s="1"/>
      <c r="N26" s="1"/>
      <c r="O26" s="1"/>
      <c r="P26" s="1"/>
      <c r="Q26" s="1"/>
    </row>
    <row r="27" spans="2:17" ht="12.75">
      <c r="B27" s="51">
        <v>0.7</v>
      </c>
      <c r="C27" s="19">
        <f t="shared" si="1"/>
        <v>2.5510204081632653</v>
      </c>
      <c r="E27" s="1"/>
      <c r="F27" s="19">
        <f t="shared" si="0"/>
        <v>2.6150627615062763</v>
      </c>
      <c r="G27" s="19">
        <f t="shared" si="0"/>
        <v>2.682403433476395</v>
      </c>
      <c r="H27" s="19">
        <f t="shared" si="0"/>
        <v>2.828054298642534</v>
      </c>
      <c r="I27" s="19">
        <f t="shared" si="0"/>
        <v>3.1725888324873104</v>
      </c>
      <c r="J27" s="1"/>
      <c r="K27" s="1"/>
      <c r="L27" s="1"/>
      <c r="M27" s="1"/>
      <c r="N27" s="1"/>
      <c r="O27" s="1"/>
      <c r="P27" s="1"/>
      <c r="Q27" s="1"/>
    </row>
    <row r="28" spans="2:17" ht="12.75">
      <c r="B28" s="51">
        <v>0.65</v>
      </c>
      <c r="C28" s="19">
        <f t="shared" si="1"/>
        <v>2.958579881656804</v>
      </c>
      <c r="E28" s="1"/>
      <c r="F28" s="19">
        <f t="shared" si="0"/>
        <v>3.0202355783751127</v>
      </c>
      <c r="G28" s="19">
        <f t="shared" si="0"/>
        <v>3.084515731030228</v>
      </c>
      <c r="H28" s="19">
        <f t="shared" si="0"/>
        <v>3.2216494845360817</v>
      </c>
      <c r="I28" s="19">
        <f t="shared" si="0"/>
        <v>3.536067892503536</v>
      </c>
      <c r="J28" s="1"/>
      <c r="K28" s="1"/>
      <c r="L28" s="1"/>
      <c r="M28" s="1"/>
      <c r="N28" s="1"/>
      <c r="O28" s="1"/>
      <c r="P28" s="1"/>
      <c r="Q28" s="1"/>
    </row>
    <row r="29" spans="2:17" ht="12.75">
      <c r="B29" s="51">
        <v>0.6</v>
      </c>
      <c r="C29" s="19">
        <f t="shared" si="1"/>
        <v>3.472222222222222</v>
      </c>
      <c r="E29" s="1"/>
      <c r="F29" s="19">
        <f t="shared" si="0"/>
        <v>3.526093088857546</v>
      </c>
      <c r="G29" s="19">
        <f t="shared" si="0"/>
        <v>3.5816618911174785</v>
      </c>
      <c r="H29" s="19">
        <f t="shared" si="0"/>
        <v>3.6982248520710064</v>
      </c>
      <c r="I29" s="19">
        <f t="shared" si="0"/>
        <v>3.9556962025316453</v>
      </c>
      <c r="J29" s="1"/>
      <c r="K29" s="1"/>
      <c r="L29" s="1"/>
      <c r="M29" s="1"/>
      <c r="N29" s="1"/>
      <c r="O29" s="1"/>
      <c r="P29" s="1"/>
      <c r="Q29" s="1"/>
    </row>
    <row r="30" spans="2:17" ht="12.75">
      <c r="B30" s="51">
        <v>0.55</v>
      </c>
      <c r="C30" s="19">
        <f t="shared" si="1"/>
        <v>4.132231404958676</v>
      </c>
      <c r="E30" s="1"/>
      <c r="F30" s="19">
        <f t="shared" si="0"/>
        <v>4.16840350145894</v>
      </c>
      <c r="G30" s="19">
        <f t="shared" si="0"/>
        <v>4.205214465937762</v>
      </c>
      <c r="H30" s="19">
        <f t="shared" si="0"/>
        <v>4.280821917808218</v>
      </c>
      <c r="I30" s="19">
        <f t="shared" si="0"/>
        <v>4.440497335701599</v>
      </c>
      <c r="J30" s="1"/>
      <c r="K30" s="1"/>
      <c r="L30" s="1"/>
      <c r="M30" s="1"/>
      <c r="N30" s="1"/>
      <c r="O30" s="1"/>
      <c r="P30" s="1"/>
      <c r="Q30" s="1"/>
    </row>
    <row r="31" spans="2:17" ht="12.75">
      <c r="B31" s="51">
        <v>0.5</v>
      </c>
      <c r="C31" s="19">
        <f t="shared" si="1"/>
        <v>4.999999999999999</v>
      </c>
      <c r="E31" s="1"/>
      <c r="F31" s="19">
        <f t="shared" si="0"/>
        <v>5</v>
      </c>
      <c r="G31" s="19">
        <f t="shared" si="0"/>
        <v>5</v>
      </c>
      <c r="H31" s="19">
        <f t="shared" si="0"/>
        <v>5</v>
      </c>
      <c r="I31" s="19">
        <f t="shared" si="0"/>
        <v>5</v>
      </c>
      <c r="J31" s="1"/>
      <c r="K31" s="1"/>
      <c r="L31" s="1"/>
      <c r="M31" s="1"/>
      <c r="N31" s="1"/>
      <c r="O31" s="1"/>
      <c r="P31" s="1"/>
      <c r="Q31" s="1"/>
    </row>
    <row r="32" spans="2:17" ht="12.75">
      <c r="B32" s="51">
        <v>0.45</v>
      </c>
      <c r="C32" s="19">
        <f t="shared" si="1"/>
        <v>6.1728395061728385</v>
      </c>
      <c r="E32" s="1"/>
      <c r="F32" s="19">
        <f t="shared" si="0"/>
        <v>6.101281269066504</v>
      </c>
      <c r="G32" s="19">
        <f t="shared" si="0"/>
        <v>6.031363088057901</v>
      </c>
      <c r="H32" s="19">
        <f t="shared" si="0"/>
        <v>5.896226415094339</v>
      </c>
      <c r="I32" s="19">
        <f t="shared" si="0"/>
        <v>5.643340857787811</v>
      </c>
      <c r="J32" s="1"/>
      <c r="K32" s="1"/>
      <c r="L32" s="1"/>
      <c r="M32" s="1"/>
      <c r="N32" s="1"/>
      <c r="O32" s="1"/>
      <c r="P32" s="1"/>
      <c r="Q32" s="1"/>
    </row>
    <row r="33" spans="2:17" ht="12.75">
      <c r="B33" s="51">
        <v>0.4</v>
      </c>
      <c r="C33" s="19">
        <f t="shared" si="1"/>
        <v>7.8124999999999964</v>
      </c>
      <c r="E33" s="1"/>
      <c r="F33" s="19">
        <f t="shared" si="0"/>
        <v>7.598784194528874</v>
      </c>
      <c r="G33" s="19">
        <f t="shared" si="0"/>
        <v>7.396449704142009</v>
      </c>
      <c r="H33" s="19">
        <f t="shared" si="0"/>
        <v>7.022471910112358</v>
      </c>
      <c r="I33" s="19">
        <f t="shared" si="0"/>
        <v>6.377551020408164</v>
      </c>
      <c r="J33" s="1"/>
      <c r="K33" s="1"/>
      <c r="L33" s="1"/>
      <c r="M33" s="1"/>
      <c r="N33" s="1"/>
      <c r="O33" s="1"/>
      <c r="P33" s="1"/>
      <c r="Q33" s="1"/>
    </row>
    <row r="34" spans="2:17" ht="12.75">
      <c r="B34" s="51">
        <v>0.35</v>
      </c>
      <c r="C34" s="19">
        <f t="shared" si="1"/>
        <v>10.204081632653061</v>
      </c>
      <c r="E34" s="1"/>
      <c r="F34" s="19">
        <f t="shared" si="0"/>
        <v>9.699321047526675</v>
      </c>
      <c r="G34" s="19">
        <f t="shared" si="0"/>
        <v>9.24214417744917</v>
      </c>
      <c r="H34" s="19">
        <f t="shared" si="0"/>
        <v>8.445945945945946</v>
      </c>
      <c r="I34" s="19">
        <f t="shared" si="0"/>
        <v>7.204610951008647</v>
      </c>
      <c r="J34" s="1"/>
      <c r="K34" s="1"/>
      <c r="L34" s="1"/>
      <c r="M34" s="1"/>
      <c r="N34" s="1"/>
      <c r="O34" s="1"/>
      <c r="P34" s="1"/>
      <c r="Q34" s="1"/>
    </row>
    <row r="35" spans="2:17" ht="12.75">
      <c r="B35" s="51">
        <v>0.3</v>
      </c>
      <c r="C35" s="19">
        <f t="shared" si="1"/>
        <v>13.888888888888888</v>
      </c>
      <c r="E35" s="1"/>
      <c r="F35" s="19">
        <f t="shared" si="0"/>
        <v>12.755102040816329</v>
      </c>
      <c r="G35" s="19">
        <f t="shared" si="0"/>
        <v>11.79245283018868</v>
      </c>
      <c r="H35" s="19">
        <f t="shared" si="0"/>
        <v>10.245901639344263</v>
      </c>
      <c r="I35" s="19">
        <f t="shared" si="0"/>
        <v>8.116883116883116</v>
      </c>
      <c r="J35" s="1"/>
      <c r="K35" s="1"/>
      <c r="L35" s="1"/>
      <c r="M35" s="1"/>
      <c r="N35" s="1"/>
      <c r="O35" s="1"/>
      <c r="P35" s="1"/>
      <c r="Q35" s="1"/>
    </row>
    <row r="36" spans="2:17" ht="12.75">
      <c r="B36" s="51">
        <v>0.25</v>
      </c>
      <c r="C36" s="19">
        <f t="shared" si="1"/>
        <v>19.999999999999996</v>
      </c>
      <c r="E36" s="1"/>
      <c r="F36" s="19">
        <f t="shared" si="0"/>
        <v>17.391304347826086</v>
      </c>
      <c r="G36" s="19">
        <f t="shared" si="0"/>
        <v>15.384615384615383</v>
      </c>
      <c r="H36" s="19">
        <f t="shared" si="0"/>
        <v>12.5</v>
      </c>
      <c r="I36" s="19">
        <f t="shared" si="0"/>
        <v>9.090909090909092</v>
      </c>
      <c r="J36" s="1"/>
      <c r="K36" s="1"/>
      <c r="L36" s="1"/>
      <c r="M36" s="1"/>
      <c r="N36" s="1"/>
      <c r="O36" s="1"/>
      <c r="P36" s="1"/>
      <c r="Q36" s="1"/>
    </row>
    <row r="37" spans="2:17" ht="12.75">
      <c r="B37" s="51">
        <v>0.2</v>
      </c>
      <c r="C37" s="19">
        <f t="shared" si="1"/>
        <v>31.249999999999986</v>
      </c>
      <c r="E37" s="1"/>
      <c r="F37" s="19">
        <f t="shared" si="0"/>
        <v>24.75247524752475</v>
      </c>
      <c r="G37" s="19">
        <f t="shared" si="0"/>
        <v>20.491803278688522</v>
      </c>
      <c r="H37" s="19">
        <f t="shared" si="0"/>
        <v>15.243902439024389</v>
      </c>
      <c r="I37" s="19">
        <f t="shared" si="0"/>
        <v>10.080645161290322</v>
      </c>
      <c r="J37" s="1"/>
      <c r="K37" s="1"/>
      <c r="L37" s="1"/>
      <c r="M37" s="1"/>
      <c r="N37" s="1"/>
      <c r="O37" s="1"/>
      <c r="P37" s="1"/>
      <c r="Q37" s="1"/>
    </row>
    <row r="38" spans="2:17" ht="12.75">
      <c r="B38" s="51">
        <v>0.15</v>
      </c>
      <c r="C38" s="19">
        <f t="shared" si="1"/>
        <v>55.55555555555555</v>
      </c>
      <c r="E38" s="1"/>
      <c r="F38" s="19">
        <f t="shared" si="0"/>
        <v>36.90036900369004</v>
      </c>
      <c r="G38" s="19">
        <f t="shared" si="0"/>
        <v>27.624309392265197</v>
      </c>
      <c r="H38" s="19">
        <f t="shared" si="0"/>
        <v>18.38235294117647</v>
      </c>
      <c r="I38" s="19">
        <f t="shared" si="0"/>
        <v>11.013215859030836</v>
      </c>
      <c r="J38" s="1"/>
      <c r="K38" s="1"/>
      <c r="L38" s="1"/>
      <c r="M38" s="1"/>
      <c r="N38" s="1"/>
      <c r="O38" s="1"/>
      <c r="P38" s="1"/>
      <c r="Q38" s="1"/>
    </row>
    <row r="39" spans="2:17" ht="12.75">
      <c r="B39" s="51">
        <v>0.1</v>
      </c>
      <c r="C39" s="19">
        <f t="shared" si="1"/>
        <v>124.99999999999994</v>
      </c>
      <c r="E39" s="1"/>
      <c r="F39" s="19">
        <f t="shared" si="0"/>
        <v>56.81818181818181</v>
      </c>
      <c r="G39" s="19">
        <f t="shared" si="0"/>
        <v>36.76470588235294</v>
      </c>
      <c r="H39" s="19">
        <f t="shared" si="0"/>
        <v>21.551724137931032</v>
      </c>
      <c r="I39" s="19">
        <f t="shared" si="0"/>
        <v>11.79245283018868</v>
      </c>
      <c r="J39" s="1"/>
      <c r="K39" s="1"/>
      <c r="L39" s="1"/>
      <c r="M39" s="1"/>
      <c r="N39" s="1"/>
      <c r="O39" s="1"/>
      <c r="P39" s="1"/>
      <c r="Q39" s="1"/>
    </row>
    <row r="40" spans="2:17" ht="12.75">
      <c r="B40" s="51">
        <v>0.05</v>
      </c>
      <c r="C40" s="19">
        <f t="shared" si="1"/>
        <v>499.9999999999998</v>
      </c>
      <c r="E40" s="1"/>
      <c r="F40" s="19">
        <f t="shared" si="0"/>
        <v>84.03361344537815</v>
      </c>
      <c r="G40" s="19">
        <f t="shared" si="0"/>
        <v>45.87155963302752</v>
      </c>
      <c r="H40" s="19">
        <f t="shared" si="0"/>
        <v>24.03846153846154</v>
      </c>
      <c r="I40" s="19">
        <f t="shared" si="0"/>
        <v>12.31527093596059</v>
      </c>
      <c r="J40" s="1"/>
      <c r="K40" s="1"/>
      <c r="L40" s="1"/>
      <c r="M40" s="1"/>
      <c r="N40" s="1"/>
      <c r="O40" s="1"/>
      <c r="P40" s="1"/>
      <c r="Q40" s="1"/>
    </row>
    <row r="41" spans="2:17" ht="13.5" thickBot="1">
      <c r="B41" s="52">
        <v>0.01</v>
      </c>
      <c r="C41" s="20">
        <f t="shared" si="1"/>
        <v>12499.999999999998</v>
      </c>
      <c r="E41" s="1"/>
      <c r="F41" s="20">
        <f t="shared" si="0"/>
        <v>99.24573243350537</v>
      </c>
      <c r="G41" s="20">
        <f t="shared" si="0"/>
        <v>49.82064567556796</v>
      </c>
      <c r="H41" s="20">
        <f t="shared" si="0"/>
        <v>24.960063897763575</v>
      </c>
      <c r="I41" s="20">
        <f t="shared" si="0"/>
        <v>12.492504497301617</v>
      </c>
      <c r="J41" s="1"/>
      <c r="K41" s="1"/>
      <c r="L41" s="1"/>
      <c r="M41" s="1"/>
      <c r="N41" s="1"/>
      <c r="O41" s="1"/>
      <c r="P41" s="1"/>
      <c r="Q41" s="1"/>
    </row>
    <row r="42" spans="2:17" ht="13.5" thickTop="1">
      <c r="B42" s="1"/>
      <c r="C42" s="1"/>
      <c r="D42" s="1"/>
      <c r="J42" s="1"/>
      <c r="K42" s="1"/>
      <c r="L42" s="1"/>
      <c r="M42" s="1"/>
      <c r="N42" s="1"/>
      <c r="O42" s="1"/>
      <c r="P42" s="1"/>
      <c r="Q42" s="1"/>
    </row>
  </sheetData>
  <printOptions/>
  <pageMargins left="0.75" right="0.75" top="1" bottom="1" header="0.4921259845" footer="0.4921259845"/>
  <pageSetup horizontalDpi="1200" verticalDpi="1200" orientation="portrait" paperSize="9" r:id="rId4"/>
  <drawing r:id="rId3"/>
  <legacyDrawing r:id="rId2"/>
  <oleObjects>
    <oleObject progId="Equation.3" shapeId="8300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S24" sqref="S24"/>
    </sheetView>
  </sheetViews>
  <sheetFormatPr defaultColWidth="11.421875" defaultRowHeight="12.75"/>
  <cols>
    <col min="2" max="21" width="10.7109375" style="0" customWidth="1"/>
  </cols>
  <sheetData>
    <row r="1" spans="1:15" ht="18">
      <c r="A1" s="6" t="s">
        <v>21</v>
      </c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">
      <c r="A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4" ht="12.75" customHeight="1" thickBot="1">
      <c r="A3" s="5"/>
      <c r="B3" s="5"/>
      <c r="C3" s="5"/>
      <c r="D3" s="5"/>
    </row>
    <row r="4" spans="1:17" ht="12.75" customHeight="1" thickTop="1">
      <c r="A4" s="5"/>
      <c r="B4" s="35" t="s">
        <v>25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7"/>
    </row>
    <row r="5" spans="1:17" ht="12.75" customHeight="1">
      <c r="A5" s="5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40"/>
    </row>
    <row r="6" spans="1:17" ht="12.75" customHeight="1">
      <c r="A6" s="5"/>
      <c r="B6" s="38" t="s">
        <v>26</v>
      </c>
      <c r="C6" s="39"/>
      <c r="D6" s="39"/>
      <c r="E6" s="39"/>
      <c r="F6" s="39"/>
      <c r="G6" s="39" t="s">
        <v>27</v>
      </c>
      <c r="H6" s="39"/>
      <c r="I6" s="39"/>
      <c r="J6" s="39"/>
      <c r="K6" s="39"/>
      <c r="L6" s="39" t="s">
        <v>28</v>
      </c>
      <c r="M6" s="39"/>
      <c r="N6" s="39"/>
      <c r="O6" s="39"/>
      <c r="P6" s="39"/>
      <c r="Q6" s="40"/>
    </row>
    <row r="7" spans="1:17" ht="12.75" customHeight="1">
      <c r="A7" s="5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2:17" ht="12.75" customHeight="1" thickBot="1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3"/>
    </row>
    <row r="9" spans="1:15" ht="12.75" customHeight="1" thickTop="1">
      <c r="A9" s="6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2.75" customHeight="1">
      <c r="B10" s="2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2:15" ht="12.75">
      <c r="B11" s="2" t="s">
        <v>22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2.75">
      <c r="B12" t="s">
        <v>23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2:5" ht="13.5" thickBot="1">
      <c r="B13" s="5"/>
      <c r="C13" s="5"/>
      <c r="D13" s="5"/>
      <c r="E13" s="5"/>
    </row>
    <row r="14" spans="2:4" ht="21" thickBot="1" thickTop="1">
      <c r="B14" s="34" t="s">
        <v>33</v>
      </c>
      <c r="C14" s="54">
        <v>10</v>
      </c>
      <c r="D14" s="25" t="s">
        <v>14</v>
      </c>
    </row>
    <row r="15" spans="2:4" ht="21" thickBot="1" thickTop="1">
      <c r="B15" s="34" t="s">
        <v>34</v>
      </c>
      <c r="C15" s="47">
        <v>0.05</v>
      </c>
      <c r="D15" s="25" t="s">
        <v>14</v>
      </c>
    </row>
    <row r="16" spans="2:4" ht="21" thickBot="1" thickTop="1">
      <c r="B16" s="34" t="s">
        <v>35</v>
      </c>
      <c r="C16" s="54">
        <v>7</v>
      </c>
      <c r="D16" s="25" t="s">
        <v>14</v>
      </c>
    </row>
    <row r="17" spans="2:4" ht="17.25" thickBot="1" thickTop="1">
      <c r="B17" s="33" t="s">
        <v>24</v>
      </c>
      <c r="C17" s="54">
        <v>0.2</v>
      </c>
      <c r="D17" s="25"/>
    </row>
    <row r="18" spans="2:9" ht="16.5" thickBot="1" thickTop="1">
      <c r="B18" s="34" t="s">
        <v>0</v>
      </c>
      <c r="C18" s="54">
        <v>2</v>
      </c>
      <c r="D18" s="25"/>
      <c r="F18" s="26" t="s">
        <v>15</v>
      </c>
      <c r="G18" s="27"/>
      <c r="H18" s="28" t="s">
        <v>5</v>
      </c>
      <c r="I18" s="31">
        <f>C$17^(-C$18)</f>
        <v>24.999999999999996</v>
      </c>
    </row>
    <row r="19" spans="2:9" ht="21" thickBot="1" thickTop="1">
      <c r="B19" s="34" t="s">
        <v>1</v>
      </c>
      <c r="C19" s="54">
        <v>2</v>
      </c>
      <c r="D19" s="25"/>
      <c r="F19" s="29"/>
      <c r="G19" s="30"/>
      <c r="H19" s="57" t="s">
        <v>36</v>
      </c>
      <c r="I19" s="32">
        <f>I18*C15</f>
        <v>1.25</v>
      </c>
    </row>
    <row r="20" ht="13.5" thickTop="1"/>
    <row r="22" spans="2:11" ht="12.75">
      <c r="B22" s="2" t="s">
        <v>16</v>
      </c>
      <c r="G22" s="3"/>
      <c r="H22" s="3"/>
      <c r="J22" s="3"/>
      <c r="K22" s="3"/>
    </row>
    <row r="23" spans="14:17" s="3" customFormat="1" ht="13.5" thickBot="1">
      <c r="N23" s="4"/>
      <c r="O23" s="4"/>
      <c r="P23" s="4"/>
      <c r="Q23" s="4"/>
    </row>
    <row r="24" spans="2:17" s="3" customFormat="1" ht="13.5" thickTop="1">
      <c r="B24" s="53" t="s">
        <v>20</v>
      </c>
      <c r="C24" s="18" t="s">
        <v>4</v>
      </c>
      <c r="D24" s="18" t="s">
        <v>8</v>
      </c>
      <c r="E24" s="18" t="s">
        <v>9</v>
      </c>
      <c r="G24" s="4"/>
      <c r="J24" s="4"/>
      <c r="K24" s="4"/>
      <c r="N24" s="4"/>
      <c r="O24" s="4"/>
      <c r="P24" s="4"/>
      <c r="Q24" s="4"/>
    </row>
    <row r="25" spans="2:17" s="3" customFormat="1" ht="16.5" thickBot="1">
      <c r="B25" s="44" t="s">
        <v>7</v>
      </c>
      <c r="C25" s="24" t="s">
        <v>2</v>
      </c>
      <c r="D25" s="24" t="s">
        <v>2</v>
      </c>
      <c r="E25" s="24" t="s">
        <v>2</v>
      </c>
      <c r="G25" s="4"/>
      <c r="J25" s="4"/>
      <c r="K25" s="4"/>
      <c r="N25" s="4"/>
      <c r="O25" s="4"/>
      <c r="P25" s="4"/>
      <c r="Q25" s="4"/>
    </row>
    <row r="26" spans="2:17" s="3" customFormat="1" ht="13.5" thickTop="1">
      <c r="B26" s="45">
        <v>0</v>
      </c>
      <c r="C26" s="22">
        <f>($I$19*(1-$B26)/C$14-$I$19*(1-$B26)*$B26/$C$16)^(1/$C$19)</f>
        <v>0.3535533905932738</v>
      </c>
      <c r="D26" s="22">
        <f aca="true" t="shared" si="0" ref="D26:D36">(($B26^(1-$B26/2))*((C$14/$C$16)^0.5)+((C$14/$I$19)^0.5))^(-2/$C$19)</f>
        <v>0.35355339059327373</v>
      </c>
      <c r="E26" s="22">
        <f aca="true" t="shared" si="1" ref="E26:E36">0.5*$C$15/($C$17^$C$18)*((4*($C$17^$C$18)/($C$15*C$14)+($B26/$C$16)^2)^0.5-$B26/$C$16)</f>
        <v>0.3535533905932738</v>
      </c>
      <c r="G26" s="4"/>
      <c r="J26" s="4"/>
      <c r="K26" s="4"/>
      <c r="N26" s="4"/>
      <c r="O26" s="4"/>
      <c r="P26" s="4"/>
      <c r="Q26" s="4"/>
    </row>
    <row r="27" spans="2:17" s="3" customFormat="1" ht="12.75">
      <c r="B27" s="45">
        <v>0.05</v>
      </c>
      <c r="C27" s="22">
        <f aca="true" t="shared" si="2" ref="C27:C36">($I$19*(1-$B27)/C$14-$I$19*(1-$B27)*$B27/$C$16)^(1/$C$19)</f>
        <v>0.3320660433450809</v>
      </c>
      <c r="D27" s="22">
        <f t="shared" si="0"/>
        <v>0.3456815207511395</v>
      </c>
      <c r="E27" s="22">
        <f t="shared" si="1"/>
        <v>0.3491172888154665</v>
      </c>
      <c r="G27" s="4"/>
      <c r="J27" s="4"/>
      <c r="K27" s="4"/>
      <c r="N27" s="4"/>
      <c r="O27" s="4"/>
      <c r="P27" s="4"/>
      <c r="Q27" s="4"/>
    </row>
    <row r="28" spans="2:17" s="3" customFormat="1" ht="12.75">
      <c r="B28" s="45">
        <v>0.1</v>
      </c>
      <c r="C28" s="22">
        <f t="shared" si="2"/>
        <v>0.3105295017040594</v>
      </c>
      <c r="D28" s="22">
        <f t="shared" si="0"/>
        <v>0.33754887086787727</v>
      </c>
      <c r="E28" s="22">
        <f t="shared" si="1"/>
        <v>0.34473754143461355</v>
      </c>
      <c r="G28" s="4"/>
      <c r="J28" s="4"/>
      <c r="K28" s="4"/>
      <c r="N28" s="4"/>
      <c r="O28" s="4"/>
      <c r="P28" s="4"/>
      <c r="Q28" s="4"/>
    </row>
    <row r="29" spans="2:17" s="3" customFormat="1" ht="12.75">
      <c r="B29" s="45">
        <v>0.15</v>
      </c>
      <c r="C29" s="22">
        <f t="shared" si="2"/>
        <v>0.28893276528829825</v>
      </c>
      <c r="D29" s="22">
        <f t="shared" si="0"/>
        <v>0.32947575367189746</v>
      </c>
      <c r="E29" s="22">
        <f t="shared" si="1"/>
        <v>0.3404141080549028</v>
      </c>
      <c r="G29" s="4"/>
      <c r="J29" s="4"/>
      <c r="K29" s="4"/>
      <c r="N29" s="4"/>
      <c r="O29" s="4"/>
      <c r="P29" s="4"/>
      <c r="Q29" s="4"/>
    </row>
    <row r="30" spans="2:17" s="3" customFormat="1" ht="12.75">
      <c r="B30" s="45">
        <v>0.2</v>
      </c>
      <c r="C30" s="22">
        <f t="shared" si="2"/>
        <v>0.2672612419124244</v>
      </c>
      <c r="D30" s="22">
        <f>(($B30^(1-$B30/2))*((C$14/$C$16)^0.5)+((C$14/$I$19)^0.5))^(-2/$C$19)</f>
        <v>0.32162461517149454</v>
      </c>
      <c r="E30" s="22">
        <f t="shared" si="1"/>
        <v>0.33614692145712516</v>
      </c>
      <c r="G30" s="4"/>
      <c r="J30" s="4"/>
      <c r="K30" s="4"/>
      <c r="N30" s="4"/>
      <c r="O30" s="4"/>
      <c r="P30" s="4"/>
      <c r="Q30" s="4"/>
    </row>
    <row r="31" spans="2:17" s="3" customFormat="1" ht="12.75">
      <c r="B31" s="45">
        <v>0.25</v>
      </c>
      <c r="C31" s="22">
        <f t="shared" si="2"/>
        <v>0.24549512651549144</v>
      </c>
      <c r="D31" s="22">
        <f t="shared" si="0"/>
        <v>0.31409296997285985</v>
      </c>
      <c r="E31" s="22">
        <f t="shared" si="1"/>
        <v>0.3319358877587629</v>
      </c>
      <c r="G31" s="4"/>
      <c r="J31" s="4"/>
      <c r="K31" s="4"/>
      <c r="N31" s="4"/>
      <c r="O31" s="4"/>
      <c r="P31" s="4"/>
      <c r="Q31" s="4"/>
    </row>
    <row r="32" spans="2:17" s="3" customFormat="1" ht="12.75">
      <c r="B32" s="45">
        <v>0.3</v>
      </c>
      <c r="C32" s="22">
        <f t="shared" si="2"/>
        <v>0.22360679774997896</v>
      </c>
      <c r="D32" s="22">
        <f t="shared" si="0"/>
        <v>0.30693982782727874</v>
      </c>
      <c r="E32" s="22">
        <f t="shared" si="1"/>
        <v>0.3277808866368711</v>
      </c>
      <c r="G32" s="4"/>
      <c r="J32" s="4"/>
      <c r="K32" s="4"/>
      <c r="N32" s="4"/>
      <c r="O32" s="4"/>
      <c r="P32" s="4"/>
      <c r="Q32" s="4"/>
    </row>
    <row r="33" spans="2:17" s="3" customFormat="1" ht="12.75">
      <c r="B33" s="45">
        <v>0.35</v>
      </c>
      <c r="C33" s="22">
        <f t="shared" si="2"/>
        <v>0.20155644370746376</v>
      </c>
      <c r="D33" s="22">
        <f t="shared" si="0"/>
        <v>0.3001988747726162</v>
      </c>
      <c r="E33" s="22">
        <f t="shared" si="1"/>
        <v>0.32368177161251704</v>
      </c>
      <c r="G33" s="4"/>
      <c r="J33" s="4"/>
      <c r="K33" s="4"/>
      <c r="N33" s="4"/>
      <c r="O33" s="4"/>
      <c r="P33" s="4"/>
      <c r="Q33" s="4"/>
    </row>
    <row r="34" spans="2:17" s="3" customFormat="1" ht="12.75">
      <c r="B34" s="45">
        <v>0.4</v>
      </c>
      <c r="C34" s="22">
        <f>($I$19*(1-$B34)/C$14-$I$19*(1-$B34)*$B34/$C$16)^(1/$C$19)</f>
        <v>0.17928429140015903</v>
      </c>
      <c r="D34" s="22">
        <f t="shared" si="0"/>
        <v>0.29388647600068857</v>
      </c>
      <c r="E34" s="22">
        <f t="shared" si="1"/>
        <v>0.31963837039522136</v>
      </c>
      <c r="G34" s="4"/>
      <c r="J34" s="4"/>
      <c r="K34" s="4"/>
      <c r="N34" s="4"/>
      <c r="O34" s="4"/>
      <c r="P34" s="4"/>
      <c r="Q34" s="4"/>
    </row>
    <row r="35" spans="2:17" s="3" customFormat="1" ht="12.75">
      <c r="B35" s="45">
        <v>0.45</v>
      </c>
      <c r="C35" s="22">
        <f t="shared" si="2"/>
        <v>0.1566957926320022</v>
      </c>
      <c r="D35" s="22">
        <f t="shared" si="0"/>
        <v>0.2880070065848168</v>
      </c>
      <c r="E35" s="22">
        <f t="shared" si="1"/>
        <v>0.315650485285521</v>
      </c>
      <c r="F35" s="4"/>
      <c r="G35" s="4"/>
      <c r="I35" s="4"/>
      <c r="J35" s="4"/>
      <c r="K35" s="4"/>
      <c r="N35" s="4"/>
      <c r="O35" s="4"/>
      <c r="P35" s="4"/>
      <c r="Q35" s="4"/>
    </row>
    <row r="36" spans="2:17" s="3" customFormat="1" ht="13.5" thickBot="1">
      <c r="B36" s="46">
        <v>0.5</v>
      </c>
      <c r="C36" s="23">
        <f t="shared" si="2"/>
        <v>0.1336306209562122</v>
      </c>
      <c r="D36" s="23">
        <f t="shared" si="0"/>
        <v>0.28255657009223284</v>
      </c>
      <c r="E36" s="23">
        <f t="shared" si="1"/>
        <v>0.31171789363348407</v>
      </c>
      <c r="F36" s="4"/>
      <c r="G36" s="4"/>
      <c r="I36" s="4"/>
      <c r="J36" s="4"/>
      <c r="K36" s="4"/>
      <c r="N36" s="4"/>
      <c r="O36" s="4"/>
      <c r="P36" s="4"/>
      <c r="Q36" s="4"/>
    </row>
    <row r="37" spans="2:17" s="3" customFormat="1" ht="13.5" thickTop="1">
      <c r="B37" s="4"/>
      <c r="C37" s="4"/>
      <c r="D37" s="4"/>
      <c r="F37" s="4"/>
      <c r="G37" s="4"/>
      <c r="I37" s="4"/>
      <c r="J37" s="4"/>
      <c r="K37" s="4"/>
      <c r="N37" s="4"/>
      <c r="O37" s="4"/>
      <c r="P37" s="4"/>
      <c r="Q37" s="4"/>
    </row>
    <row r="38" spans="2:17" s="3" customFormat="1" ht="12.75">
      <c r="B38" s="4"/>
      <c r="C38" s="4"/>
      <c r="D38" s="4"/>
      <c r="F38" s="4"/>
      <c r="G38" s="4"/>
      <c r="I38" s="4"/>
      <c r="J38" s="4"/>
      <c r="K38" s="4"/>
      <c r="N38" s="4"/>
      <c r="O38" s="4"/>
      <c r="P38" s="4"/>
      <c r="Q38" s="4"/>
    </row>
    <row r="39" spans="2:17" s="3" customFormat="1" ht="12.75">
      <c r="B39" s="4"/>
      <c r="C39" s="4"/>
      <c r="D39" s="4"/>
      <c r="F39" s="4"/>
      <c r="G39" s="4"/>
      <c r="I39" s="4"/>
      <c r="J39" s="4"/>
      <c r="K39" s="4"/>
      <c r="N39" s="4"/>
      <c r="O39" s="4"/>
      <c r="P39" s="4"/>
      <c r="Q39" s="4"/>
    </row>
    <row r="40" spans="2:17" s="3" customFormat="1" ht="12.75">
      <c r="B40" s="4"/>
      <c r="C40" s="4"/>
      <c r="D40" s="4"/>
      <c r="F40" s="4"/>
      <c r="G40" s="4"/>
      <c r="I40" s="4"/>
      <c r="J40" s="4"/>
      <c r="K40" s="4"/>
      <c r="N40" s="4"/>
      <c r="O40" s="4"/>
      <c r="P40" s="4"/>
      <c r="Q40" s="4"/>
    </row>
    <row r="41" spans="2:17" s="3" customFormat="1" ht="12.75">
      <c r="B41" s="4"/>
      <c r="C41" s="4"/>
      <c r="D41" s="4"/>
      <c r="F41" s="4"/>
      <c r="G41" s="4"/>
      <c r="I41" s="4"/>
      <c r="J41" s="4"/>
      <c r="K41" s="4"/>
      <c r="N41" s="4"/>
      <c r="O41" s="4"/>
      <c r="P41" s="4"/>
      <c r="Q41" s="4"/>
    </row>
    <row r="42" spans="2:17" s="3" customFormat="1" ht="12.75">
      <c r="B42" s="4"/>
      <c r="C42" s="4"/>
      <c r="D42" s="4"/>
      <c r="F42" s="4"/>
      <c r="G42" s="4"/>
      <c r="I42" s="4"/>
      <c r="J42" s="4"/>
      <c r="K42" s="4"/>
      <c r="N42" s="4"/>
      <c r="O42" s="4"/>
      <c r="P42" s="4"/>
      <c r="Q42" s="4"/>
    </row>
    <row r="43" spans="2:17" s="3" customFormat="1" ht="12.75">
      <c r="B43" s="4"/>
      <c r="C43" s="4"/>
      <c r="D43" s="4"/>
      <c r="F43" s="4"/>
      <c r="G43" s="4"/>
      <c r="I43" s="4"/>
      <c r="J43" s="4"/>
      <c r="K43" s="4"/>
      <c r="N43" s="4"/>
      <c r="O43" s="4"/>
      <c r="P43" s="4"/>
      <c r="Q43" s="4"/>
    </row>
    <row r="44" spans="2:17" s="3" customFormat="1" ht="12.75">
      <c r="B44" s="4"/>
      <c r="C44" s="4"/>
      <c r="D44" s="4"/>
      <c r="F44" s="4"/>
      <c r="G44" s="4"/>
      <c r="I44" s="4"/>
      <c r="J44" s="4"/>
      <c r="K44" s="4"/>
      <c r="N44" s="4"/>
      <c r="O44" s="4"/>
      <c r="P44" s="4"/>
      <c r="Q44" s="4"/>
    </row>
  </sheetData>
  <printOptions/>
  <pageMargins left="0.75" right="0.75" top="1" bottom="1" header="0.4921259845" footer="0.4921259845"/>
  <pageSetup horizontalDpi="1200" verticalDpi="1200" orientation="portrait" paperSize="9" r:id="rId6"/>
  <drawing r:id="rId5"/>
  <legacyDrawing r:id="rId4"/>
  <oleObjects>
    <oleObject progId="Equation.3" shapeId="997735" r:id="rId1"/>
    <oleObject progId="Equation.3" shapeId="1019175" r:id="rId2"/>
    <oleObject progId="Equation.3" shapeId="104471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juergen</cp:lastModifiedBy>
  <dcterms:created xsi:type="dcterms:W3CDTF">2008-04-04T09:36:06Z</dcterms:created>
  <dcterms:modified xsi:type="dcterms:W3CDTF">2011-05-10T14:05:41Z</dcterms:modified>
  <cp:category/>
  <cp:version/>
  <cp:contentType/>
  <cp:contentStatus/>
</cp:coreProperties>
</file>