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30" windowHeight="4590" tabRatio="551" activeTab="3"/>
  </bookViews>
  <sheets>
    <sheet name="Fig 10-10a" sheetId="1" r:id="rId1"/>
    <sheet name="Fig 10-10b" sheetId="2" r:id="rId2"/>
    <sheet name="Fig 10-10c" sheetId="3" r:id="rId3"/>
    <sheet name="Fig 10-10d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<sst xmlns="http://schemas.openxmlformats.org/spreadsheetml/2006/main" count="11" uniqueCount="4">
  <si>
    <t>VLE data for Methyl Ethyl Ketones (1) / Toulene (2) mixture at 50oC (Source: M. Diaz Pena, et. al. J. Chem. Thermodyn, vol. 10, pp337-341, 1978)</t>
  </si>
  <si>
    <t>P/kPa</t>
  </si>
  <si>
    <t>x1</t>
  </si>
  <si>
    <t>y1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</si>
</sst>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6.25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8.5"/>
      <name val="Times New Roman"/>
      <family val="1"/>
    </font>
    <font>
      <vertAlign val="subscript"/>
      <sz val="10"/>
      <name val="Times New Roman"/>
      <family val="1"/>
    </font>
    <font>
      <sz val="10"/>
      <name val="Time New Roman"/>
      <family val="0"/>
    </font>
    <font>
      <vertAlign val="superscript"/>
      <sz val="10"/>
      <name val="Time New Roman"/>
      <family val="0"/>
    </font>
    <font>
      <sz val="9.25"/>
      <name val="Times New Roman"/>
      <family val="1"/>
    </font>
    <font>
      <vertAlign val="subscript"/>
      <sz val="10"/>
      <name val="Arial"/>
      <family val="2"/>
    </font>
    <font>
      <vertAlign val="subscript"/>
      <sz val="6.2"/>
      <name val="Time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10-10a. Phase diagram for methyl ethyl  ketone (1) and toluene (2) mixture at 50</a:t>
            </a:r>
            <a:r>
              <a:rPr lang="en-US" cap="none" sz="1000" b="0" i="0" u="none" baseline="30000"/>
              <a:t>o</a:t>
            </a:r>
            <a:r>
              <a:rPr lang="en-US" cap="none" sz="1000" b="0" i="0" u="none" baseline="0"/>
              <a:t>C</a:t>
            </a:r>
          </a:p>
        </c:rich>
      </c:tx>
      <c:layout>
        <c:manualLayout>
          <c:xMode val="factor"/>
          <c:yMode val="factor"/>
          <c:x val="-0.17225"/>
          <c:y val="0.9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15"/>
          <c:w val="0.78375"/>
          <c:h val="0.79775"/>
        </c:manualLayout>
      </c:layout>
      <c:scatterChart>
        <c:scatterStyle val="smoothMarker"/>
        <c:varyColors val="0"/>
        <c:ser>
          <c:idx val="0"/>
          <c:order val="0"/>
          <c:tx>
            <c:v>P-x-y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Sheet1!$A$22:$A$44</c:f>
              <c:numCache>
                <c:ptCount val="23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0.6096</c:v>
                </c:pt>
                <c:pt idx="7">
                  <c:v>0.7135</c:v>
                </c:pt>
                <c:pt idx="8">
                  <c:v>0.7934</c:v>
                </c:pt>
                <c:pt idx="9">
                  <c:v>0.9102</c:v>
                </c:pt>
                <c:pt idx="10">
                  <c:v>1</c:v>
                </c:pt>
                <c:pt idx="12">
                  <c:v>0</c:v>
                </c:pt>
                <c:pt idx="13">
                  <c:v>0.2716</c:v>
                </c:pt>
                <c:pt idx="14">
                  <c:v>0.4565</c:v>
                </c:pt>
                <c:pt idx="15">
                  <c:v>0.5934</c:v>
                </c:pt>
                <c:pt idx="16">
                  <c:v>0.6815</c:v>
                </c:pt>
                <c:pt idx="17">
                  <c:v>0.744</c:v>
                </c:pt>
                <c:pt idx="18">
                  <c:v>0.805</c:v>
                </c:pt>
                <c:pt idx="19">
                  <c:v>0.8639</c:v>
                </c:pt>
                <c:pt idx="20">
                  <c:v>0.9048</c:v>
                </c:pt>
                <c:pt idx="21">
                  <c:v>0.959</c:v>
                </c:pt>
                <c:pt idx="22">
                  <c:v>1</c:v>
                </c:pt>
              </c:numCache>
            </c:numRef>
          </c:xVal>
          <c:yVal>
            <c:numRef>
              <c:f>Sheet1!$B$22:$B$44</c:f>
              <c:numCache>
                <c:ptCount val="23"/>
                <c:pt idx="0">
                  <c:v>12.3</c:v>
                </c:pt>
                <c:pt idx="1">
                  <c:v>15.51</c:v>
                </c:pt>
                <c:pt idx="2">
                  <c:v>18.61</c:v>
                </c:pt>
                <c:pt idx="3">
                  <c:v>21.63</c:v>
                </c:pt>
                <c:pt idx="4">
                  <c:v>24.01</c:v>
                </c:pt>
                <c:pt idx="5">
                  <c:v>25.92</c:v>
                </c:pt>
                <c:pt idx="6">
                  <c:v>27.96</c:v>
                </c:pt>
                <c:pt idx="7">
                  <c:v>30.12</c:v>
                </c:pt>
                <c:pt idx="8">
                  <c:v>31.75</c:v>
                </c:pt>
                <c:pt idx="9">
                  <c:v>34.15</c:v>
                </c:pt>
                <c:pt idx="10">
                  <c:v>36.09</c:v>
                </c:pt>
                <c:pt idx="12">
                  <c:v>12.3</c:v>
                </c:pt>
                <c:pt idx="13">
                  <c:v>15.51</c:v>
                </c:pt>
                <c:pt idx="14">
                  <c:v>18.61</c:v>
                </c:pt>
                <c:pt idx="15">
                  <c:v>21.63</c:v>
                </c:pt>
                <c:pt idx="16">
                  <c:v>24.01</c:v>
                </c:pt>
                <c:pt idx="17">
                  <c:v>25.92</c:v>
                </c:pt>
                <c:pt idx="18">
                  <c:v>27.96</c:v>
                </c:pt>
                <c:pt idx="19">
                  <c:v>30.12</c:v>
                </c:pt>
                <c:pt idx="20">
                  <c:v>31.75</c:v>
                </c:pt>
                <c:pt idx="21">
                  <c:v>34.15</c:v>
                </c:pt>
                <c:pt idx="22">
                  <c:v>36.09</c:v>
                </c:pt>
              </c:numCache>
            </c:numRef>
          </c:yVal>
          <c:smooth val="1"/>
        </c:ser>
        <c:axId val="18723027"/>
        <c:axId val="34289516"/>
      </c:scatterChart>
      <c:valAx>
        <c:axId val="1872302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Mole fraction of Methyl ethyl ketone (1) in liquid/vapor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9516"/>
        <c:crosses val="autoZero"/>
        <c:crossBetween val="midCat"/>
        <c:dispUnits/>
      </c:val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Pressure,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225"/>
          <c:y val="0.4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10-10b. Fugacities of methyl ethyl ketone (1) and toluene (2) mixture at 50</a:t>
            </a:r>
            <a:r>
              <a:rPr lang="en-US" cap="none" sz="1000" b="0" i="0" u="none" baseline="30000"/>
              <a:t>o</a:t>
            </a:r>
            <a:r>
              <a:rPr lang="en-US" cap="none" sz="1000" b="0" i="0" u="none" baseline="0"/>
              <a:t>C</a:t>
            </a:r>
          </a:p>
        </c:rich>
      </c:tx>
      <c:layout>
        <c:manualLayout>
          <c:xMode val="factor"/>
          <c:yMode val="factor"/>
          <c:x val="-0.16825"/>
          <c:y val="0.89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"/>
          <c:w val="0.80825"/>
          <c:h val="0.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Sheet1!$F$22:$F$32</c:f>
              <c:numCache>
                <c:ptCount val="11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0.6096</c:v>
                </c:pt>
                <c:pt idx="7">
                  <c:v>0.7135</c:v>
                </c:pt>
                <c:pt idx="8">
                  <c:v>0.7934</c:v>
                </c:pt>
                <c:pt idx="9">
                  <c:v>0.9102</c:v>
                </c:pt>
                <c:pt idx="10">
                  <c:v>1</c:v>
                </c:pt>
              </c:numCache>
            </c:numRef>
          </c:xVal>
          <c:yVal>
            <c:numRef>
              <c:f>Sheet1!$G$22:$G$32</c:f>
              <c:numCache>
                <c:ptCount val="11"/>
                <c:pt idx="0">
                  <c:v>0</c:v>
                </c:pt>
                <c:pt idx="1">
                  <c:v>4.212</c:v>
                </c:pt>
                <c:pt idx="2">
                  <c:v>8.496</c:v>
                </c:pt>
                <c:pt idx="3">
                  <c:v>12.835</c:v>
                </c:pt>
                <c:pt idx="4">
                  <c:v>16.363</c:v>
                </c:pt>
                <c:pt idx="5">
                  <c:v>19.284</c:v>
                </c:pt>
                <c:pt idx="6">
                  <c:v>22.508</c:v>
                </c:pt>
                <c:pt idx="7">
                  <c:v>26.021</c:v>
                </c:pt>
                <c:pt idx="8">
                  <c:v>28.727</c:v>
                </c:pt>
                <c:pt idx="9">
                  <c:v>32.75</c:v>
                </c:pt>
                <c:pt idx="10">
                  <c:v>36.09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Sheet1!$F$22:$F$32</c:f>
              <c:numCache>
                <c:ptCount val="11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0.6096</c:v>
                </c:pt>
                <c:pt idx="7">
                  <c:v>0.7135</c:v>
                </c:pt>
                <c:pt idx="8">
                  <c:v>0.7934</c:v>
                </c:pt>
                <c:pt idx="9">
                  <c:v>0.9102</c:v>
                </c:pt>
                <c:pt idx="10">
                  <c:v>1</c:v>
                </c:pt>
              </c:numCache>
            </c:numRef>
          </c:xVal>
          <c:yVal>
            <c:numRef>
              <c:f>Sheet1!$H$22:$H$32</c:f>
              <c:numCache>
                <c:ptCount val="11"/>
                <c:pt idx="0">
                  <c:v>12.3</c:v>
                </c:pt>
                <c:pt idx="1">
                  <c:v>11.298</c:v>
                </c:pt>
                <c:pt idx="2">
                  <c:v>10.114</c:v>
                </c:pt>
                <c:pt idx="3">
                  <c:v>8.795</c:v>
                </c:pt>
                <c:pt idx="4">
                  <c:v>7.697</c:v>
                </c:pt>
                <c:pt idx="5">
                  <c:v>6.636</c:v>
                </c:pt>
                <c:pt idx="6">
                  <c:v>5.542</c:v>
                </c:pt>
                <c:pt idx="7">
                  <c:v>4.099</c:v>
                </c:pt>
                <c:pt idx="8">
                  <c:v>3.023</c:v>
                </c:pt>
                <c:pt idx="9">
                  <c:v>1.4</c:v>
                </c:pt>
                <c:pt idx="10">
                  <c:v>0</c:v>
                </c:pt>
              </c:numCache>
            </c:numRef>
          </c:yVal>
          <c:smooth val="1"/>
        </c:ser>
        <c:axId val="40170189"/>
        <c:axId val="25987382"/>
      </c:scatterChart>
      <c:valAx>
        <c:axId val="401701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Mole fraction of methyl ethyl ketone (1) in liquid phase, x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987382"/>
        <c:crosses val="autoZero"/>
        <c:crossBetween val="midCat"/>
        <c:dispUnits/>
        <c:majorUnit val="0.1"/>
      </c:val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Fugacitiy, 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10-10c. Logarithms of the activity coefficients for methyl ethyl ketone (1) and toluene (2) at 50</a:t>
            </a:r>
            <a:r>
              <a:rPr lang="en-US" cap="none" sz="1000" b="0" i="0" u="none" baseline="30000"/>
              <a:t>o</a:t>
            </a:r>
            <a:r>
              <a:rPr lang="en-US" cap="none" sz="1000" b="0" i="0" u="none" baseline="0"/>
              <a:t>C</a:t>
            </a:r>
          </a:p>
        </c:rich>
      </c:tx>
      <c:layout>
        <c:manualLayout>
          <c:xMode val="factor"/>
          <c:yMode val="factor"/>
          <c:x val="-0.10375"/>
          <c:y val="0.9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725"/>
          <c:w val="0.722"/>
          <c:h val="0.75325"/>
        </c:manualLayout>
      </c:layout>
      <c:scatterChart>
        <c:scatterStyle val="smoothMarker"/>
        <c:varyColors val="0"/>
        <c:ser>
          <c:idx val="0"/>
          <c:order val="0"/>
          <c:tx>
            <c:v>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Sheet1!$F$36:$F$44</c:f>
              <c:numCache>
                <c:ptCount val="9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0.7135</c:v>
                </c:pt>
                <c:pt idx="7">
                  <c:v>0.9102</c:v>
                </c:pt>
                <c:pt idx="8">
                  <c:v>1</c:v>
                </c:pt>
              </c:numCache>
            </c:numRef>
          </c:xVal>
          <c:yVal>
            <c:numRef>
              <c:f>Sheet1!$G$36:$G$44</c:f>
              <c:numCache>
                <c:ptCount val="9"/>
                <c:pt idx="1">
                  <c:v>0.265</c:v>
                </c:pt>
                <c:pt idx="2">
                  <c:v>0.172</c:v>
                </c:pt>
                <c:pt idx="3">
                  <c:v>0.108</c:v>
                </c:pt>
                <c:pt idx="4">
                  <c:v>0.069</c:v>
                </c:pt>
                <c:pt idx="5">
                  <c:v>0.043</c:v>
                </c:pt>
                <c:pt idx="6">
                  <c:v>0.011</c:v>
                </c:pt>
                <c:pt idx="7">
                  <c:v>0.003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Sheet1!$F$36:$F$44</c:f>
              <c:numCache>
                <c:ptCount val="9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0.7135</c:v>
                </c:pt>
                <c:pt idx="7">
                  <c:v>0.9102</c:v>
                </c:pt>
                <c:pt idx="8">
                  <c:v>1</c:v>
                </c:pt>
              </c:numCache>
            </c:numRef>
          </c:xVal>
          <c:yVal>
            <c:numRef>
              <c:f>Sheet1!$H$36:$H$44</c:f>
              <c:numCache>
                <c:ptCount val="9"/>
                <c:pt idx="0">
                  <c:v>0</c:v>
                </c:pt>
                <c:pt idx="1">
                  <c:v>0.009</c:v>
                </c:pt>
                <c:pt idx="2">
                  <c:v>0.025</c:v>
                </c:pt>
                <c:pt idx="3">
                  <c:v>0.049</c:v>
                </c:pt>
                <c:pt idx="4">
                  <c:v>0.075</c:v>
                </c:pt>
                <c:pt idx="5">
                  <c:v>0.1</c:v>
                </c:pt>
                <c:pt idx="6">
                  <c:v>0.151</c:v>
                </c:pt>
                <c:pt idx="7">
                  <c:v>0.237</c:v>
                </c:pt>
              </c:numCache>
            </c:numRef>
          </c:yVal>
          <c:smooth val="1"/>
        </c:ser>
        <c:axId val="32559847"/>
        <c:axId val="24603168"/>
      </c:scatterChart>
      <c:valAx>
        <c:axId val="3255984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Mole fraction of methyl ethyl ketone (1) in liquid phase, x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603168"/>
        <c:crosses val="autoZero"/>
        <c:crossBetween val="midCat"/>
        <c:dispUnits/>
        <c:majorUnit val="0.1"/>
      </c:valAx>
      <c:valAx>
        <c:axId val="246031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Activity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255984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10-10d. Liquid phase properties for methyl ethyl ketone (1) and toluene (2) mixture at 50</a:t>
            </a:r>
            <a:r>
              <a:rPr lang="en-US" cap="none" sz="1000" b="0" i="0" u="none" baseline="30000"/>
              <a:t>o</a:t>
            </a:r>
            <a:r>
              <a:rPr lang="en-US" cap="none" sz="1000" b="0" i="0" u="none" baseline="0"/>
              <a:t>C</a:t>
            </a:r>
          </a:p>
        </c:rich>
      </c:tx>
      <c:layout>
        <c:manualLayout>
          <c:xMode val="factor"/>
          <c:yMode val="factor"/>
          <c:x val="-0.12525"/>
          <c:y val="0.8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175"/>
          <c:w val="0.76975"/>
          <c:h val="0.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Sheet1!$J$22:$J$32</c:f>
              <c:numCache>
                <c:ptCount val="11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0.6096</c:v>
                </c:pt>
                <c:pt idx="7">
                  <c:v>0.7135</c:v>
                </c:pt>
                <c:pt idx="8">
                  <c:v>0.7934</c:v>
                </c:pt>
                <c:pt idx="9">
                  <c:v>0.9102</c:v>
                </c:pt>
                <c:pt idx="10">
                  <c:v>1</c:v>
                </c:pt>
              </c:numCache>
            </c:numRef>
          </c:xVal>
          <c:yVal>
            <c:numRef>
              <c:f>Sheet1!$K$22:$K$32</c:f>
              <c:numCache>
                <c:ptCount val="11"/>
                <c:pt idx="1">
                  <c:v>0.265</c:v>
                </c:pt>
                <c:pt idx="2">
                  <c:v>0.172</c:v>
                </c:pt>
                <c:pt idx="3">
                  <c:v>0.108</c:v>
                </c:pt>
                <c:pt idx="4">
                  <c:v>0.069</c:v>
                </c:pt>
                <c:pt idx="5">
                  <c:v>0.043</c:v>
                </c:pt>
                <c:pt idx="6">
                  <c:v>0.023</c:v>
                </c:pt>
                <c:pt idx="7">
                  <c:v>0.011</c:v>
                </c:pt>
                <c:pt idx="8">
                  <c:v>0.003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Sheet1!$J$22:$J$32</c:f>
              <c:numCache>
                <c:ptCount val="11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0.6096</c:v>
                </c:pt>
                <c:pt idx="7">
                  <c:v>0.7135</c:v>
                </c:pt>
                <c:pt idx="8">
                  <c:v>0.7934</c:v>
                </c:pt>
                <c:pt idx="9">
                  <c:v>0.9102</c:v>
                </c:pt>
                <c:pt idx="10">
                  <c:v>1</c:v>
                </c:pt>
              </c:numCache>
            </c:numRef>
          </c:xVal>
          <c:yVal>
            <c:numRef>
              <c:f>Sheet1!$L$22:$L$32</c:f>
              <c:numCache>
                <c:ptCount val="11"/>
                <c:pt idx="0">
                  <c:v>0</c:v>
                </c:pt>
                <c:pt idx="1">
                  <c:v>0.009</c:v>
                </c:pt>
                <c:pt idx="2">
                  <c:v>0.025</c:v>
                </c:pt>
                <c:pt idx="3">
                  <c:v>0.049</c:v>
                </c:pt>
                <c:pt idx="4">
                  <c:v>0.075</c:v>
                </c:pt>
                <c:pt idx="5">
                  <c:v>0.1</c:v>
                </c:pt>
                <c:pt idx="6">
                  <c:v>0.127</c:v>
                </c:pt>
                <c:pt idx="7">
                  <c:v>0.151</c:v>
                </c:pt>
                <c:pt idx="8">
                  <c:v>0.173</c:v>
                </c:pt>
                <c:pt idx="9">
                  <c:v>0.237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Sheet1!$J$22:$J$32</c:f>
              <c:numCache>
                <c:ptCount val="11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0.6096</c:v>
                </c:pt>
                <c:pt idx="7">
                  <c:v>0.7135</c:v>
                </c:pt>
                <c:pt idx="8">
                  <c:v>0.7934</c:v>
                </c:pt>
                <c:pt idx="9">
                  <c:v>0.9102</c:v>
                </c:pt>
                <c:pt idx="10">
                  <c:v>1</c:v>
                </c:pt>
              </c:numCache>
            </c:numRef>
          </c:xVal>
          <c:yVal>
            <c:numRef>
              <c:f>Sheet1!$M$22:$M$32</c:f>
              <c:numCache>
                <c:ptCount val="11"/>
                <c:pt idx="0">
                  <c:v>0</c:v>
                </c:pt>
                <c:pt idx="1">
                  <c:v>0.032</c:v>
                </c:pt>
                <c:pt idx="2">
                  <c:v>0.054</c:v>
                </c:pt>
                <c:pt idx="3">
                  <c:v>0.068</c:v>
                </c:pt>
                <c:pt idx="4">
                  <c:v>0.072</c:v>
                </c:pt>
                <c:pt idx="5">
                  <c:v>0.071</c:v>
                </c:pt>
                <c:pt idx="6">
                  <c:v>0.063</c:v>
                </c:pt>
                <c:pt idx="7">
                  <c:v>0.051</c:v>
                </c:pt>
                <c:pt idx="8">
                  <c:v>0.038</c:v>
                </c:pt>
                <c:pt idx="9">
                  <c:v>0.019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Sheet1!$J$22:$J$32</c:f>
              <c:numCache>
                <c:ptCount val="11"/>
                <c:pt idx="0">
                  <c:v>0</c:v>
                </c:pt>
                <c:pt idx="1">
                  <c:v>0.0895</c:v>
                </c:pt>
                <c:pt idx="2">
                  <c:v>0.1981</c:v>
                </c:pt>
                <c:pt idx="3">
                  <c:v>0.3193</c:v>
                </c:pt>
                <c:pt idx="4">
                  <c:v>0.4232</c:v>
                </c:pt>
                <c:pt idx="5">
                  <c:v>0.5119</c:v>
                </c:pt>
                <c:pt idx="6">
                  <c:v>0.6096</c:v>
                </c:pt>
                <c:pt idx="7">
                  <c:v>0.7135</c:v>
                </c:pt>
                <c:pt idx="8">
                  <c:v>0.7934</c:v>
                </c:pt>
                <c:pt idx="9">
                  <c:v>0.9102</c:v>
                </c:pt>
                <c:pt idx="10">
                  <c:v>1</c:v>
                </c:pt>
              </c:numCache>
            </c:numRef>
          </c:xVal>
          <c:yVal>
            <c:numRef>
              <c:f>Sheet1!$N$22:$N$32</c:f>
              <c:numCache>
                <c:ptCount val="11"/>
                <c:pt idx="1">
                  <c:v>0.389</c:v>
                </c:pt>
                <c:pt idx="2">
                  <c:v>0.342</c:v>
                </c:pt>
                <c:pt idx="3">
                  <c:v>0.312</c:v>
                </c:pt>
                <c:pt idx="4">
                  <c:v>0.297</c:v>
                </c:pt>
                <c:pt idx="5">
                  <c:v>0.283</c:v>
                </c:pt>
                <c:pt idx="6">
                  <c:v>0.267</c:v>
                </c:pt>
                <c:pt idx="7">
                  <c:v>0.248</c:v>
                </c:pt>
                <c:pt idx="8">
                  <c:v>0.234</c:v>
                </c:pt>
                <c:pt idx="9">
                  <c:v>0.227</c:v>
                </c:pt>
              </c:numCache>
            </c:numRef>
          </c:yVal>
          <c:smooth val="1"/>
        </c:ser>
        <c:axId val="20101921"/>
        <c:axId val="46699562"/>
      </c:scatterChart>
      <c:valAx>
        <c:axId val="201019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Mole fraction of methyl ethyl ketone (1) in liquid phase, x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crossBetween val="midCat"/>
        <c:dispUnits/>
      </c:valAx>
      <c:valAx>
        <c:axId val="46699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Liquid phase properties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0192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7.emf" /><Relationship Id="rId16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0.3245</cdr:y>
    </cdr:from>
    <cdr:to>
      <cdr:x>0.441</cdr:x>
      <cdr:y>0.39475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24050"/>
          <a:ext cx="352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P-x</a:t>
          </a:r>
          <a:r>
            <a:rPr lang="en-US" cap="none" sz="6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0.5455</cdr:x>
      <cdr:y>0.4055</cdr:y>
    </cdr:from>
    <cdr:to>
      <cdr:x>0.5865</cdr:x>
      <cdr:y>0.46275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2400300"/>
          <a:ext cx="352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P-y</a:t>
          </a:r>
          <a:r>
            <a:rPr lang="en-US" cap="none" sz="6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0.5425</cdr:y>
    </cdr:from>
    <cdr:to>
      <cdr:x>0.1615</cdr:x>
      <cdr:y>0.58825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3209925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P</a:t>
          </a:r>
          <a:r>
            <a:rPr lang="en-US" cap="none" sz="1000" b="0" i="0" u="none" baseline="30000">
              <a:latin typeface="Times New Roman"/>
              <a:ea typeface="Times New Roman"/>
              <a:cs typeface="Times New Roman"/>
            </a:rPr>
            <a:t>sat</a:t>
          </a:r>
        </a:p>
      </cdr:txBody>
    </cdr:sp>
  </cdr:relSizeAnchor>
  <cdr:relSizeAnchor xmlns:cdr="http://schemas.openxmlformats.org/drawingml/2006/chartDrawing">
    <cdr:from>
      <cdr:x>0.7185</cdr:x>
      <cdr:y>0.72975</cdr:y>
    </cdr:from>
    <cdr:to>
      <cdr:x>0.77625</cdr:x>
      <cdr:y>0.769</cdr:y>
    </cdr:to>
    <cdr:sp>
      <cdr:nvSpPr>
        <cdr:cNvPr id="2" name="TextBox 2"/>
        <cdr:cNvSpPr txBox="1">
          <a:spLocks noChangeArrowheads="1"/>
        </cdr:cNvSpPr>
      </cdr:nvSpPr>
      <cdr:spPr>
        <a:xfrm>
          <a:off x="6229350" y="4324350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y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P</a:t>
          </a:r>
        </a:p>
      </cdr:txBody>
    </cdr:sp>
  </cdr:relSizeAnchor>
  <cdr:relSizeAnchor xmlns:cdr="http://schemas.openxmlformats.org/drawingml/2006/chartDrawing">
    <cdr:from>
      <cdr:x>0.52</cdr:x>
      <cdr:y>0.41825</cdr:y>
    </cdr:from>
    <cdr:to>
      <cdr:x>0.57775</cdr:x>
      <cdr:y>0.4575</cdr:y>
    </cdr:to>
    <cdr:sp>
      <cdr:nvSpPr>
        <cdr:cNvPr id="3" name="TextBox 3"/>
        <cdr:cNvSpPr txBox="1">
          <a:spLocks noChangeArrowheads="1"/>
        </cdr:cNvSpPr>
      </cdr:nvSpPr>
      <cdr:spPr>
        <a:xfrm>
          <a:off x="4505325" y="2476500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y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P</a:t>
          </a:r>
        </a:p>
      </cdr:txBody>
    </cdr:sp>
  </cdr:relSizeAnchor>
  <cdr:relSizeAnchor xmlns:cdr="http://schemas.openxmlformats.org/drawingml/2006/chartDrawing">
    <cdr:from>
      <cdr:x>0.73925</cdr:x>
      <cdr:y>0.15475</cdr:y>
    </cdr:from>
    <cdr:to>
      <cdr:x>0.7955</cdr:x>
      <cdr:y>0.2005</cdr:y>
    </cdr:to>
    <cdr:sp>
      <cdr:nvSpPr>
        <cdr:cNvPr id="4" name="TextBox 4"/>
        <cdr:cNvSpPr txBox="1">
          <a:spLocks noChangeArrowheads="1"/>
        </cdr:cNvSpPr>
      </cdr:nvSpPr>
      <cdr:spPr>
        <a:xfrm>
          <a:off x="6410325" y="914400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= P</a:t>
          </a:r>
          <a:r>
            <a:rPr lang="en-US" cap="none" sz="1000" b="0" i="0" u="none" baseline="30000">
              <a:latin typeface="Times New Roman"/>
              <a:ea typeface="Times New Roman"/>
              <a:cs typeface="Times New Roman"/>
            </a:rPr>
            <a:t>sat</a:t>
          </a:r>
        </a:p>
      </cdr:txBody>
    </cdr:sp>
  </cdr:relSizeAnchor>
  <cdr:relSizeAnchor xmlns:cdr="http://schemas.openxmlformats.org/drawingml/2006/chartDrawing">
    <cdr:from>
      <cdr:x>0.071</cdr:x>
      <cdr:y>0.56425</cdr:y>
    </cdr:from>
    <cdr:to>
      <cdr:x>0.10525</cdr:x>
      <cdr:y>0.58825</cdr:y>
    </cdr:to>
    <cdr:sp>
      <cdr:nvSpPr>
        <cdr:cNvPr id="5" name="Line 6"/>
        <cdr:cNvSpPr>
          <a:spLocks/>
        </cdr:cNvSpPr>
      </cdr:nvSpPr>
      <cdr:spPr>
        <a:xfrm flipH="1">
          <a:off x="609600" y="3343275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0.18075</cdr:y>
    </cdr:from>
    <cdr:to>
      <cdr:x>0.82375</cdr:x>
      <cdr:y>0.183</cdr:y>
    </cdr:to>
    <cdr:sp>
      <cdr:nvSpPr>
        <cdr:cNvPr id="6" name="Line 7"/>
        <cdr:cNvSpPr>
          <a:spLocks/>
        </cdr:cNvSpPr>
      </cdr:nvSpPr>
      <cdr:spPr>
        <a:xfrm>
          <a:off x="6838950" y="10668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0.2555</cdr:x>
      <cdr:y>0.46575</cdr:y>
    </cdr:from>
    <cdr:to>
      <cdr:x>0.29325</cdr:x>
      <cdr:y>0.5065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2762250"/>
          <a:ext cx="323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 γ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0.6115</cdr:x>
      <cdr:y>0.38025</cdr:y>
    </cdr:from>
    <cdr:to>
      <cdr:x>0.647</cdr:x>
      <cdr:y>0.4145</cdr:y>
    </cdr:to>
    <cdr:sp>
      <cdr:nvSpPr>
        <cdr:cNvPr id="2" name="TextBox 2"/>
        <cdr:cNvSpPr txBox="1">
          <a:spLocks noChangeArrowheads="1"/>
        </cdr:cNvSpPr>
      </cdr:nvSpPr>
      <cdr:spPr>
        <a:xfrm>
          <a:off x="5305425" y="22479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 New Roman"/>
              <a:ea typeface="Time New Roman"/>
              <a:cs typeface="Time New Roman"/>
            </a:rPr>
            <a:t>ln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γ</a:t>
          </a:r>
          <a:r>
            <a:rPr lang="en-US" cap="none" sz="620" b="0" i="0" u="none" baseline="-25000">
              <a:latin typeface="Time New Roman"/>
              <a:ea typeface="Time New Roman"/>
              <a:cs typeface="Time New Roman"/>
            </a:rPr>
            <a:t>2</a:t>
          </a:r>
        </a:p>
      </cdr:txBody>
    </cdr:sp>
  </cdr:relSizeAnchor>
  <cdr:relSizeAnchor xmlns:cdr="http://schemas.openxmlformats.org/drawingml/2006/chartDrawing">
    <cdr:from>
      <cdr:x>0.50075</cdr:x>
      <cdr:y>0.49775</cdr:y>
    </cdr:from>
    <cdr:to>
      <cdr:x>0.51525</cdr:x>
      <cdr:y>0.532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2952750"/>
          <a:ext cx="123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0.4705</cdr:y>
    </cdr:from>
    <cdr:to>
      <cdr:x>0.23225</cdr:x>
      <cdr:y>0.526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2790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 γ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0.68775</cdr:x>
      <cdr:y>0.52575</cdr:y>
    </cdr:from>
    <cdr:to>
      <cdr:x>0.72425</cdr:x>
      <cdr:y>0.58125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962650" y="3114675"/>
          <a:ext cx="314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 γ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0.7095</cdr:x>
      <cdr:y>0.75975</cdr:y>
    </cdr:from>
    <cdr:to>
      <cdr:x>0.7695</cdr:x>
      <cdr:y>0.8185</cdr:y>
    </cdr:to>
    <cdr:sp>
      <cdr:nvSpPr>
        <cdr:cNvPr id="3" name="TextBox 3"/>
        <cdr:cNvSpPr txBox="1">
          <a:spLocks noChangeArrowheads="1"/>
        </cdr:cNvSpPr>
      </cdr:nvSpPr>
      <cdr:spPr>
        <a:xfrm>
          <a:off x="6153150" y="4505325"/>
          <a:ext cx="523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G</a:t>
          </a:r>
          <a:r>
            <a:rPr lang="en-US" cap="none" sz="1000" b="0" i="0" u="none" baseline="30000">
              <a:latin typeface="Times New Roman"/>
              <a:ea typeface="Times New Roman"/>
              <a:cs typeface="Times New Roman"/>
            </a:rPr>
            <a:t>E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/RT</a:t>
          </a:r>
        </a:p>
      </cdr:txBody>
    </cdr:sp>
  </cdr:relSizeAnchor>
  <cdr:relSizeAnchor xmlns:cdr="http://schemas.openxmlformats.org/drawingml/2006/chartDrawing">
    <cdr:from>
      <cdr:x>0.51325</cdr:x>
      <cdr:y>0.36475</cdr:y>
    </cdr:from>
    <cdr:to>
      <cdr:x>0.592</cdr:x>
      <cdr:y>0.40875</cdr:y>
    </cdr:to>
    <cdr:sp>
      <cdr:nvSpPr>
        <cdr:cNvPr id="4" name="TextBox 4"/>
        <cdr:cNvSpPr txBox="1">
          <a:spLocks noChangeArrowheads="1"/>
        </cdr:cNvSpPr>
      </cdr:nvSpPr>
      <cdr:spPr>
        <a:xfrm>
          <a:off x="4448175" y="2162175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G</a:t>
          </a:r>
          <a:r>
            <a:rPr lang="en-US" cap="none" sz="1000" b="0" i="0" u="none" baseline="30000">
              <a:latin typeface="Times New Roman"/>
              <a:ea typeface="Times New Roman"/>
              <a:cs typeface="Times New Roman"/>
            </a:rPr>
            <a:t>E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/x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x</a:t>
          </a:r>
          <a:r>
            <a:rPr lang="en-US" cap="none" sz="1000" b="0" i="0" u="none" baseline="-25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RT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21">
      <selection activeCell="A34" sqref="A34:B44"/>
    </sheetView>
  </sheetViews>
  <sheetFormatPr defaultColWidth="9.140625" defaultRowHeight="12.75"/>
  <sheetData>
    <row r="1" ht="12.75">
      <c r="A1" t="s">
        <v>0</v>
      </c>
    </row>
    <row r="6" spans="1:7" ht="12.75">
      <c r="A6" s="1" t="s">
        <v>1</v>
      </c>
      <c r="B6" s="1" t="s">
        <v>2</v>
      </c>
      <c r="C6" s="1" t="s">
        <v>3</v>
      </c>
      <c r="D6" s="1"/>
      <c r="E6" s="1"/>
      <c r="F6" s="1"/>
      <c r="G6" s="1"/>
    </row>
    <row r="7" spans="1:11" ht="12.75">
      <c r="A7" s="1">
        <v>12.3</v>
      </c>
      <c r="B7" s="1">
        <v>0</v>
      </c>
      <c r="C7" s="1">
        <v>0</v>
      </c>
      <c r="D7" s="1">
        <f>ROUND((C7*A7),3)</f>
        <v>0</v>
      </c>
      <c r="E7" s="1">
        <f>ROUND((1-C7)*A7,3)</f>
        <v>12.3</v>
      </c>
      <c r="F7" s="1"/>
      <c r="G7" s="1">
        <f>ROUND(((1-C7)*A7)/((1-B7)*$A$7),3)</f>
        <v>1</v>
      </c>
      <c r="I7" s="1">
        <f>ROUND(LN(G7),3)</f>
        <v>0</v>
      </c>
      <c r="J7" s="1">
        <f>ROUND((B7*H7)+((1-B7)*I7),3)</f>
        <v>0</v>
      </c>
      <c r="K7" s="1"/>
    </row>
    <row r="8" spans="1:11" ht="12.75">
      <c r="A8" s="1">
        <v>15.51</v>
      </c>
      <c r="B8" s="1">
        <v>0.0895</v>
      </c>
      <c r="C8" s="1">
        <v>0.2716</v>
      </c>
      <c r="D8" s="1">
        <f aca="true" t="shared" si="0" ref="D8:D17">ROUND((C8*A8),3)</f>
        <v>4.213</v>
      </c>
      <c r="E8" s="1">
        <f aca="true" t="shared" si="1" ref="E8:E17">ROUND((1-C8)*A8,3)</f>
        <v>11.297</v>
      </c>
      <c r="F8" s="1">
        <f>ROUND((C8*A8)/(B8*$A$17),3)</f>
        <v>1.304</v>
      </c>
      <c r="G8" s="1">
        <f aca="true" t="shared" si="2" ref="G8:G16">ROUND(((1-C8)*A8)/((1-B8)*$A$7),3)</f>
        <v>1.009</v>
      </c>
      <c r="H8">
        <f>ROUND(LN(F8),3)</f>
        <v>0.265</v>
      </c>
      <c r="I8" s="1">
        <f aca="true" t="shared" si="3" ref="I8:I16">ROUND(LN(G8),3)</f>
        <v>0.009</v>
      </c>
      <c r="J8" s="1">
        <f aca="true" t="shared" si="4" ref="J8:J17">ROUND((B8*H8)+((1-B8)*I8),3)</f>
        <v>0.032</v>
      </c>
      <c r="K8" s="1">
        <f>ROUND(J8/(B8*(1-B8)),3)</f>
        <v>0.393</v>
      </c>
    </row>
    <row r="9" spans="1:11" ht="12.75">
      <c r="A9" s="1">
        <v>18.61</v>
      </c>
      <c r="B9" s="1">
        <v>0.1981</v>
      </c>
      <c r="C9" s="1">
        <v>0.4565</v>
      </c>
      <c r="D9" s="1">
        <f t="shared" si="0"/>
        <v>8.495</v>
      </c>
      <c r="E9" s="1">
        <f t="shared" si="1"/>
        <v>10.115</v>
      </c>
      <c r="F9" s="1">
        <f aca="true" t="shared" si="5" ref="F9:F17">ROUND((C9*A9)/(B9*$A$17),3)</f>
        <v>1.188</v>
      </c>
      <c r="G9" s="1">
        <f t="shared" si="2"/>
        <v>1.025</v>
      </c>
      <c r="H9">
        <f aca="true" t="shared" si="6" ref="H9:H17">ROUND(LN(F9),3)</f>
        <v>0.172</v>
      </c>
      <c r="I9" s="1">
        <f t="shared" si="3"/>
        <v>0.025</v>
      </c>
      <c r="J9" s="1">
        <f t="shared" si="4"/>
        <v>0.054</v>
      </c>
      <c r="K9" s="1">
        <f aca="true" t="shared" si="7" ref="K9:K16">ROUND(J9/(B9*(1-B9)),3)</f>
        <v>0.34</v>
      </c>
    </row>
    <row r="10" spans="1:11" ht="12.75">
      <c r="A10" s="1">
        <v>21.63</v>
      </c>
      <c r="B10" s="1">
        <v>0.3193</v>
      </c>
      <c r="C10" s="1">
        <v>0.5934</v>
      </c>
      <c r="D10" s="1">
        <f t="shared" si="0"/>
        <v>12.835</v>
      </c>
      <c r="E10" s="1">
        <f t="shared" si="1"/>
        <v>8.795</v>
      </c>
      <c r="F10" s="1">
        <f t="shared" si="5"/>
        <v>1.114</v>
      </c>
      <c r="G10" s="1">
        <f t="shared" si="2"/>
        <v>1.05</v>
      </c>
      <c r="H10">
        <f t="shared" si="6"/>
        <v>0.108</v>
      </c>
      <c r="I10" s="1">
        <f t="shared" si="3"/>
        <v>0.049</v>
      </c>
      <c r="J10" s="1">
        <f t="shared" si="4"/>
        <v>0.068</v>
      </c>
      <c r="K10" s="1">
        <f t="shared" si="7"/>
        <v>0.313</v>
      </c>
    </row>
    <row r="11" spans="1:11" ht="12.75">
      <c r="A11" s="1">
        <v>24.01</v>
      </c>
      <c r="B11" s="1">
        <v>0.4232</v>
      </c>
      <c r="C11" s="1">
        <v>0.6815</v>
      </c>
      <c r="D11" s="1">
        <f t="shared" si="0"/>
        <v>16.363</v>
      </c>
      <c r="E11" s="1">
        <f t="shared" si="1"/>
        <v>7.647</v>
      </c>
      <c r="F11" s="1">
        <f t="shared" si="5"/>
        <v>1.071</v>
      </c>
      <c r="G11" s="1">
        <f t="shared" si="2"/>
        <v>1.078</v>
      </c>
      <c r="H11">
        <f t="shared" si="6"/>
        <v>0.069</v>
      </c>
      <c r="I11" s="1">
        <f t="shared" si="3"/>
        <v>0.075</v>
      </c>
      <c r="J11" s="1">
        <f t="shared" si="4"/>
        <v>0.072</v>
      </c>
      <c r="K11" s="1">
        <f t="shared" si="7"/>
        <v>0.295</v>
      </c>
    </row>
    <row r="12" spans="1:11" ht="12.75">
      <c r="A12" s="1">
        <v>25.92</v>
      </c>
      <c r="B12" s="1">
        <v>0.5119</v>
      </c>
      <c r="C12" s="1">
        <v>0.744</v>
      </c>
      <c r="D12" s="1">
        <f t="shared" si="0"/>
        <v>19.284</v>
      </c>
      <c r="E12" s="1">
        <f t="shared" si="1"/>
        <v>6.636</v>
      </c>
      <c r="F12" s="1">
        <f t="shared" si="5"/>
        <v>1.044</v>
      </c>
      <c r="G12" s="1">
        <f t="shared" si="2"/>
        <v>1.105</v>
      </c>
      <c r="H12">
        <f t="shared" si="6"/>
        <v>0.043</v>
      </c>
      <c r="I12" s="1">
        <f t="shared" si="3"/>
        <v>0.1</v>
      </c>
      <c r="J12" s="1">
        <f t="shared" si="4"/>
        <v>0.071</v>
      </c>
      <c r="K12" s="1">
        <f t="shared" si="7"/>
        <v>0.284</v>
      </c>
    </row>
    <row r="13" spans="1:11" ht="12.75">
      <c r="A13" s="1">
        <v>27.96</v>
      </c>
      <c r="B13" s="1">
        <v>0.6096</v>
      </c>
      <c r="C13" s="1">
        <v>0.805</v>
      </c>
      <c r="D13" s="1">
        <f t="shared" si="0"/>
        <v>22.508</v>
      </c>
      <c r="E13" s="1">
        <f t="shared" si="1"/>
        <v>5.452</v>
      </c>
      <c r="F13" s="1">
        <f t="shared" si="5"/>
        <v>1.023</v>
      </c>
      <c r="G13" s="1">
        <f t="shared" si="2"/>
        <v>1.135</v>
      </c>
      <c r="H13">
        <f t="shared" si="6"/>
        <v>0.023</v>
      </c>
      <c r="I13" s="1">
        <f t="shared" si="3"/>
        <v>0.127</v>
      </c>
      <c r="J13" s="1">
        <f t="shared" si="4"/>
        <v>0.064</v>
      </c>
      <c r="K13" s="1">
        <f t="shared" si="7"/>
        <v>0.269</v>
      </c>
    </row>
    <row r="14" spans="1:11" ht="12.75">
      <c r="A14" s="1">
        <v>30.12</v>
      </c>
      <c r="B14" s="1">
        <v>0.7135</v>
      </c>
      <c r="C14" s="1">
        <v>0.8639</v>
      </c>
      <c r="D14" s="1">
        <f t="shared" si="0"/>
        <v>26.021</v>
      </c>
      <c r="E14" s="1">
        <f t="shared" si="1"/>
        <v>4.099</v>
      </c>
      <c r="F14" s="1">
        <f t="shared" si="5"/>
        <v>1.011</v>
      </c>
      <c r="G14" s="1">
        <f t="shared" si="2"/>
        <v>1.163</v>
      </c>
      <c r="H14">
        <f t="shared" si="6"/>
        <v>0.011</v>
      </c>
      <c r="I14" s="1">
        <f t="shared" si="3"/>
        <v>0.151</v>
      </c>
      <c r="J14" s="1">
        <f t="shared" si="4"/>
        <v>0.051</v>
      </c>
      <c r="K14" s="1">
        <f t="shared" si="7"/>
        <v>0.249</v>
      </c>
    </row>
    <row r="15" spans="1:11" ht="12.75">
      <c r="A15" s="1">
        <v>31.75</v>
      </c>
      <c r="B15" s="1">
        <v>0.7934</v>
      </c>
      <c r="C15" s="1">
        <v>0.9048</v>
      </c>
      <c r="D15" s="1">
        <f t="shared" si="0"/>
        <v>28.727</v>
      </c>
      <c r="E15" s="1">
        <f t="shared" si="1"/>
        <v>3.023</v>
      </c>
      <c r="F15" s="1">
        <f t="shared" si="5"/>
        <v>1.003</v>
      </c>
      <c r="G15" s="1">
        <f t="shared" si="2"/>
        <v>1.189</v>
      </c>
      <c r="H15">
        <f t="shared" si="6"/>
        <v>0.003</v>
      </c>
      <c r="I15" s="1">
        <f t="shared" si="3"/>
        <v>0.173</v>
      </c>
      <c r="J15" s="1">
        <f t="shared" si="4"/>
        <v>0.038</v>
      </c>
      <c r="K15" s="1">
        <f t="shared" si="7"/>
        <v>0.232</v>
      </c>
    </row>
    <row r="16" spans="1:11" ht="12.75">
      <c r="A16" s="1">
        <v>34.15</v>
      </c>
      <c r="B16" s="1">
        <v>0.9102</v>
      </c>
      <c r="C16" s="1">
        <v>0.959</v>
      </c>
      <c r="D16" s="1">
        <f t="shared" si="0"/>
        <v>32.75</v>
      </c>
      <c r="E16" s="1">
        <f t="shared" si="1"/>
        <v>1.4</v>
      </c>
      <c r="F16" s="1">
        <f>ROUND((C16*A16)/(B16*$A$17),3)</f>
        <v>0.997</v>
      </c>
      <c r="G16" s="1">
        <f t="shared" si="2"/>
        <v>1.268</v>
      </c>
      <c r="H16">
        <f t="shared" si="6"/>
        <v>-0.003</v>
      </c>
      <c r="I16" s="1">
        <f t="shared" si="3"/>
        <v>0.237</v>
      </c>
      <c r="J16" s="1">
        <f t="shared" si="4"/>
        <v>0.019</v>
      </c>
      <c r="K16" s="1">
        <f t="shared" si="7"/>
        <v>0.232</v>
      </c>
    </row>
    <row r="17" spans="1:11" ht="12.75">
      <c r="A17" s="1">
        <v>36.09</v>
      </c>
      <c r="B17" s="1">
        <v>1</v>
      </c>
      <c r="C17" s="1">
        <v>1</v>
      </c>
      <c r="D17" s="1">
        <f t="shared" si="0"/>
        <v>36.09</v>
      </c>
      <c r="E17" s="1">
        <f t="shared" si="1"/>
        <v>0</v>
      </c>
      <c r="F17" s="1">
        <f t="shared" si="5"/>
        <v>1</v>
      </c>
      <c r="G17" s="1"/>
      <c r="H17">
        <f t="shared" si="6"/>
        <v>0</v>
      </c>
      <c r="I17" s="1"/>
      <c r="J17" s="1">
        <f t="shared" si="4"/>
        <v>0</v>
      </c>
      <c r="K17" s="1"/>
    </row>
    <row r="21" spans="1:10" ht="12.75">
      <c r="A21" s="1" t="s">
        <v>2</v>
      </c>
      <c r="B21" t="s">
        <v>1</v>
      </c>
      <c r="F21" s="1" t="s">
        <v>2</v>
      </c>
      <c r="J21" s="1" t="s">
        <v>2</v>
      </c>
    </row>
    <row r="22" spans="1:14" ht="12.75">
      <c r="A22" s="1">
        <v>0</v>
      </c>
      <c r="B22">
        <v>12.3</v>
      </c>
      <c r="F22" s="1">
        <v>0</v>
      </c>
      <c r="G22" s="1">
        <v>0</v>
      </c>
      <c r="H22" s="1">
        <v>12.3</v>
      </c>
      <c r="J22" s="1">
        <v>0</v>
      </c>
      <c r="L22" s="1">
        <f>ROUND(LN(G7),3)</f>
        <v>0</v>
      </c>
      <c r="M22" s="1">
        <v>0</v>
      </c>
      <c r="N22" s="1"/>
    </row>
    <row r="23" spans="1:14" ht="12.75">
      <c r="A23" s="1">
        <v>0.0895</v>
      </c>
      <c r="B23">
        <v>15.51</v>
      </c>
      <c r="F23" s="1">
        <v>0.0895</v>
      </c>
      <c r="G23" s="1">
        <v>4.212</v>
      </c>
      <c r="H23" s="1">
        <v>11.298</v>
      </c>
      <c r="J23" s="1">
        <v>0.0895</v>
      </c>
      <c r="K23">
        <f>ROUND(LN(F8),3)</f>
        <v>0.265</v>
      </c>
      <c r="L23" s="1">
        <f aca="true" t="shared" si="8" ref="L23:L31">ROUND(LN(G8),3)</f>
        <v>0.009</v>
      </c>
      <c r="M23" s="1">
        <v>0.032</v>
      </c>
      <c r="N23" s="1">
        <v>0.389</v>
      </c>
    </row>
    <row r="24" spans="1:14" ht="12.75">
      <c r="A24" s="1">
        <v>0.1981</v>
      </c>
      <c r="B24">
        <v>18.61</v>
      </c>
      <c r="F24" s="1">
        <v>0.1981</v>
      </c>
      <c r="G24" s="1">
        <v>8.496</v>
      </c>
      <c r="H24" s="1">
        <v>10.114</v>
      </c>
      <c r="J24" s="1">
        <v>0.1981</v>
      </c>
      <c r="K24">
        <f aca="true" t="shared" si="9" ref="K24:K32">ROUND(LN(F9),3)</f>
        <v>0.172</v>
      </c>
      <c r="L24" s="1">
        <f t="shared" si="8"/>
        <v>0.025</v>
      </c>
      <c r="M24" s="1">
        <v>0.054</v>
      </c>
      <c r="N24" s="1">
        <v>0.342</v>
      </c>
    </row>
    <row r="25" spans="1:14" ht="12.75">
      <c r="A25" s="1">
        <v>0.3193</v>
      </c>
      <c r="B25">
        <v>21.63</v>
      </c>
      <c r="F25" s="1">
        <v>0.3193</v>
      </c>
      <c r="G25" s="1">
        <v>12.835</v>
      </c>
      <c r="H25" s="1">
        <v>8.795</v>
      </c>
      <c r="J25" s="1">
        <v>0.3193</v>
      </c>
      <c r="K25">
        <f t="shared" si="9"/>
        <v>0.108</v>
      </c>
      <c r="L25" s="1">
        <f t="shared" si="8"/>
        <v>0.049</v>
      </c>
      <c r="M25" s="1">
        <v>0.068</v>
      </c>
      <c r="N25" s="1">
        <v>0.312</v>
      </c>
    </row>
    <row r="26" spans="1:14" ht="12.75">
      <c r="A26" s="1">
        <v>0.4232</v>
      </c>
      <c r="B26">
        <v>24.01</v>
      </c>
      <c r="F26" s="1">
        <v>0.4232</v>
      </c>
      <c r="G26" s="1">
        <v>16.363</v>
      </c>
      <c r="H26" s="1">
        <v>7.697</v>
      </c>
      <c r="J26" s="1">
        <v>0.4232</v>
      </c>
      <c r="K26">
        <f t="shared" si="9"/>
        <v>0.069</v>
      </c>
      <c r="L26" s="1">
        <f t="shared" si="8"/>
        <v>0.075</v>
      </c>
      <c r="M26" s="1">
        <v>0.072</v>
      </c>
      <c r="N26" s="1">
        <v>0.297</v>
      </c>
    </row>
    <row r="27" spans="1:14" ht="12.75">
      <c r="A27" s="1">
        <v>0.5119</v>
      </c>
      <c r="B27">
        <v>25.92</v>
      </c>
      <c r="F27" s="1">
        <v>0.5119</v>
      </c>
      <c r="G27" s="1">
        <v>19.284</v>
      </c>
      <c r="H27" s="1">
        <v>6.636</v>
      </c>
      <c r="J27" s="1">
        <v>0.5119</v>
      </c>
      <c r="K27">
        <f t="shared" si="9"/>
        <v>0.043</v>
      </c>
      <c r="L27" s="1">
        <f t="shared" si="8"/>
        <v>0.1</v>
      </c>
      <c r="M27" s="1">
        <v>0.071</v>
      </c>
      <c r="N27" s="1">
        <v>0.283</v>
      </c>
    </row>
    <row r="28" spans="1:14" ht="12.75">
      <c r="A28" s="1">
        <v>0.6096</v>
      </c>
      <c r="B28">
        <v>27.96</v>
      </c>
      <c r="F28" s="1">
        <v>0.6096</v>
      </c>
      <c r="G28" s="1">
        <v>22.508</v>
      </c>
      <c r="H28" s="1">
        <v>5.542</v>
      </c>
      <c r="J28" s="1">
        <v>0.6096</v>
      </c>
      <c r="K28">
        <f t="shared" si="9"/>
        <v>0.023</v>
      </c>
      <c r="L28" s="1">
        <f t="shared" si="8"/>
        <v>0.127</v>
      </c>
      <c r="M28" s="1">
        <v>0.063</v>
      </c>
      <c r="N28" s="1">
        <v>0.267</v>
      </c>
    </row>
    <row r="29" spans="1:14" ht="12.75">
      <c r="A29" s="1">
        <v>0.7135</v>
      </c>
      <c r="B29">
        <v>30.12</v>
      </c>
      <c r="F29" s="1">
        <v>0.7135</v>
      </c>
      <c r="G29" s="1">
        <v>26.021</v>
      </c>
      <c r="H29" s="1">
        <v>4.099</v>
      </c>
      <c r="J29" s="1">
        <v>0.7135</v>
      </c>
      <c r="K29">
        <f t="shared" si="9"/>
        <v>0.011</v>
      </c>
      <c r="L29" s="1">
        <f t="shared" si="8"/>
        <v>0.151</v>
      </c>
      <c r="M29" s="1">
        <v>0.051</v>
      </c>
      <c r="N29" s="1">
        <v>0.248</v>
      </c>
    </row>
    <row r="30" spans="1:14" ht="12.75">
      <c r="A30" s="1">
        <v>0.7934</v>
      </c>
      <c r="B30">
        <v>31.75</v>
      </c>
      <c r="F30" s="1">
        <v>0.7934</v>
      </c>
      <c r="G30" s="1">
        <v>28.727</v>
      </c>
      <c r="H30" s="1">
        <v>3.023</v>
      </c>
      <c r="J30" s="1">
        <v>0.7934</v>
      </c>
      <c r="K30">
        <f t="shared" si="9"/>
        <v>0.003</v>
      </c>
      <c r="L30" s="1">
        <f t="shared" si="8"/>
        <v>0.173</v>
      </c>
      <c r="M30" s="1">
        <v>0.038</v>
      </c>
      <c r="N30" s="1">
        <v>0.234</v>
      </c>
    </row>
    <row r="31" spans="1:14" ht="12.75">
      <c r="A31" s="1">
        <v>0.9102</v>
      </c>
      <c r="B31">
        <v>34.15</v>
      </c>
      <c r="F31" s="1">
        <v>0.9102</v>
      </c>
      <c r="G31" s="1">
        <v>32.75</v>
      </c>
      <c r="H31" s="1">
        <v>1.4</v>
      </c>
      <c r="J31" s="1">
        <v>0.9102</v>
      </c>
      <c r="L31" s="1">
        <f t="shared" si="8"/>
        <v>0.237</v>
      </c>
      <c r="M31" s="1">
        <v>0.019</v>
      </c>
      <c r="N31" s="1">
        <v>0.227</v>
      </c>
    </row>
    <row r="32" spans="1:14" ht="12.75">
      <c r="A32" s="1">
        <v>1</v>
      </c>
      <c r="B32">
        <v>36.09</v>
      </c>
      <c r="F32" s="1">
        <v>1</v>
      </c>
      <c r="G32" s="1">
        <v>36.09</v>
      </c>
      <c r="H32" s="1">
        <v>0</v>
      </c>
      <c r="J32" s="1">
        <v>1</v>
      </c>
      <c r="K32">
        <f t="shared" si="9"/>
        <v>0</v>
      </c>
      <c r="L32" s="1"/>
      <c r="M32" s="1">
        <v>0</v>
      </c>
      <c r="N32" s="1"/>
    </row>
    <row r="33" ht="12.75"/>
    <row r="34" spans="1:2" ht="12.75">
      <c r="A34" s="1">
        <v>0</v>
      </c>
      <c r="B34">
        <v>12.3</v>
      </c>
    </row>
    <row r="35" spans="1:6" ht="12.75">
      <c r="A35" s="1">
        <v>0.2716</v>
      </c>
      <c r="B35">
        <v>15.51</v>
      </c>
      <c r="F35" t="s">
        <v>2</v>
      </c>
    </row>
    <row r="36" spans="1:8" ht="12.75">
      <c r="A36" s="1">
        <v>0.4565</v>
      </c>
      <c r="B36">
        <v>18.61</v>
      </c>
      <c r="F36" s="1">
        <v>0</v>
      </c>
      <c r="H36" s="1">
        <f>ROUND(LN(G7),3)</f>
        <v>0</v>
      </c>
    </row>
    <row r="37" spans="1:8" ht="12.75">
      <c r="A37" s="1">
        <v>0.5934</v>
      </c>
      <c r="B37">
        <v>21.63</v>
      </c>
      <c r="F37" s="1">
        <v>0.0895</v>
      </c>
      <c r="G37" s="1">
        <f>ROUND(LN(F8),3)</f>
        <v>0.265</v>
      </c>
      <c r="H37" s="1">
        <f aca="true" t="shared" si="10" ref="H37:H43">ROUND(LN(G8),3)</f>
        <v>0.009</v>
      </c>
    </row>
    <row r="38" spans="1:8" ht="12.75">
      <c r="A38" s="1">
        <v>0.6815</v>
      </c>
      <c r="B38">
        <v>24.01</v>
      </c>
      <c r="F38" s="1">
        <v>0.1981</v>
      </c>
      <c r="G38" s="1">
        <f aca="true" t="shared" si="11" ref="G38:G43">ROUND(LN(F9),3)</f>
        <v>0.172</v>
      </c>
      <c r="H38" s="1">
        <f t="shared" si="10"/>
        <v>0.025</v>
      </c>
    </row>
    <row r="39" spans="1:8" ht="12.75">
      <c r="A39" s="1">
        <v>0.744</v>
      </c>
      <c r="B39">
        <v>25.92</v>
      </c>
      <c r="F39" s="1">
        <v>0.3193</v>
      </c>
      <c r="G39" s="1">
        <f t="shared" si="11"/>
        <v>0.108</v>
      </c>
      <c r="H39" s="1">
        <f t="shared" si="10"/>
        <v>0.049</v>
      </c>
    </row>
    <row r="40" spans="1:8" ht="12.75">
      <c r="A40" s="1">
        <v>0.805</v>
      </c>
      <c r="B40">
        <v>27.96</v>
      </c>
      <c r="F40" s="1">
        <v>0.4232</v>
      </c>
      <c r="G40" s="1">
        <f t="shared" si="11"/>
        <v>0.069</v>
      </c>
      <c r="H40" s="1">
        <f t="shared" si="10"/>
        <v>0.075</v>
      </c>
    </row>
    <row r="41" spans="1:8" ht="12.75">
      <c r="A41" s="1">
        <v>0.8639</v>
      </c>
      <c r="B41">
        <v>30.12</v>
      </c>
      <c r="F41" s="1">
        <v>0.5119</v>
      </c>
      <c r="G41" s="1">
        <f t="shared" si="11"/>
        <v>0.043</v>
      </c>
      <c r="H41" s="1">
        <f t="shared" si="10"/>
        <v>0.1</v>
      </c>
    </row>
    <row r="42" spans="1:11" ht="12.75">
      <c r="A42" s="1">
        <v>0.9048</v>
      </c>
      <c r="B42">
        <v>31.75</v>
      </c>
      <c r="F42" s="1">
        <v>0.7135</v>
      </c>
      <c r="G42" s="1">
        <f>ROUND(LN(F14),3)</f>
        <v>0.011</v>
      </c>
      <c r="H42" s="1">
        <f>ROUND(LN(G14),3)</f>
        <v>0.151</v>
      </c>
      <c r="I42" s="1">
        <v>0.6096</v>
      </c>
      <c r="J42" s="1">
        <f>ROUND(LN(F13),3)</f>
        <v>0.023</v>
      </c>
      <c r="K42" s="1">
        <f>ROUND(LN(G13),3)</f>
        <v>0.127</v>
      </c>
    </row>
    <row r="43" spans="1:8" ht="12.75">
      <c r="A43" s="1">
        <v>0.959</v>
      </c>
      <c r="B43">
        <v>34.15</v>
      </c>
      <c r="F43" s="1">
        <v>0.9102</v>
      </c>
      <c r="G43" s="1">
        <f>ABS(ROUND(LN(F16),3))</f>
        <v>0.003</v>
      </c>
      <c r="H43" s="1">
        <f>ROUND(LN(G16),3)</f>
        <v>0.237</v>
      </c>
    </row>
    <row r="44" spans="1:8" ht="12.75">
      <c r="A44" s="1">
        <v>1</v>
      </c>
      <c r="B44">
        <v>36.09</v>
      </c>
      <c r="F44" s="1">
        <v>1</v>
      </c>
      <c r="G44" s="1">
        <f>ROUND(LN(F17),3)</f>
        <v>0</v>
      </c>
      <c r="H44" s="1"/>
    </row>
    <row r="45" spans="10:12" ht="12.75">
      <c r="J45" s="1">
        <v>0.7934</v>
      </c>
      <c r="K45" s="1">
        <f>ROUND(LN(F15),3)</f>
        <v>0.003</v>
      </c>
      <c r="L45" s="1">
        <f>ROUND(LN(G15),3)</f>
        <v>0.173</v>
      </c>
    </row>
    <row r="47" spans="1:2" ht="12.75">
      <c r="A47" s="1" t="s">
        <v>2</v>
      </c>
      <c r="B47" s="1" t="s">
        <v>3</v>
      </c>
    </row>
    <row r="48" spans="1:2" ht="12.75">
      <c r="A48" s="1">
        <v>0</v>
      </c>
      <c r="B48" s="1">
        <v>0</v>
      </c>
    </row>
    <row r="49" spans="1:2" ht="12.75">
      <c r="A49" s="1">
        <v>0.0895</v>
      </c>
      <c r="B49" s="1">
        <v>0.2716</v>
      </c>
    </row>
    <row r="50" spans="1:2" ht="12.75">
      <c r="A50" s="1">
        <v>0.1981</v>
      </c>
      <c r="B50" s="1">
        <v>0.4565</v>
      </c>
    </row>
    <row r="51" spans="1:2" ht="12.75">
      <c r="A51" s="1">
        <v>0.3193</v>
      </c>
      <c r="B51" s="1">
        <v>0.5934</v>
      </c>
    </row>
    <row r="52" spans="1:2" ht="12.75">
      <c r="A52" s="1">
        <v>0.4232</v>
      </c>
      <c r="B52" s="1">
        <v>0.6815</v>
      </c>
    </row>
    <row r="53" spans="1:2" ht="12.75">
      <c r="A53" s="1">
        <v>0.5119</v>
      </c>
      <c r="B53" s="1">
        <v>0.744</v>
      </c>
    </row>
    <row r="54" spans="1:2" ht="12.75">
      <c r="A54" s="1">
        <v>0.6096</v>
      </c>
      <c r="B54" s="1">
        <v>0.805</v>
      </c>
    </row>
    <row r="55" spans="1:2" ht="12.75">
      <c r="A55" s="1">
        <v>0.7135</v>
      </c>
      <c r="B55" s="1">
        <v>0.8639</v>
      </c>
    </row>
    <row r="56" spans="1:2" ht="12.75">
      <c r="A56" s="1">
        <v>0.7934</v>
      </c>
      <c r="B56" s="1">
        <v>0.9048</v>
      </c>
    </row>
    <row r="57" spans="1:2" ht="12.75">
      <c r="A57" s="1">
        <v>0.9102</v>
      </c>
      <c r="B57" s="1">
        <v>0.959</v>
      </c>
    </row>
    <row r="58" spans="1:2" ht="12.75">
      <c r="A58" s="1">
        <v>1</v>
      </c>
      <c r="B58" s="1">
        <v>1</v>
      </c>
    </row>
    <row r="60" spans="1:2" ht="12.75">
      <c r="A60" s="1">
        <v>0</v>
      </c>
      <c r="B60" s="1">
        <v>0</v>
      </c>
    </row>
    <row r="61" spans="1:2" ht="12.75">
      <c r="A61" s="1">
        <v>0.2716</v>
      </c>
      <c r="B61" s="1">
        <v>0.2716</v>
      </c>
    </row>
    <row r="62" spans="1:2" ht="12.75">
      <c r="A62" s="1">
        <v>0.4565</v>
      </c>
      <c r="B62" s="1">
        <v>0.4565</v>
      </c>
    </row>
    <row r="63" spans="1:2" ht="12.75">
      <c r="A63" s="1">
        <v>0.5934</v>
      </c>
      <c r="B63" s="1">
        <v>0.5934</v>
      </c>
    </row>
    <row r="64" spans="1:2" ht="12.75">
      <c r="A64" s="1">
        <v>0.6815</v>
      </c>
      <c r="B64" s="1">
        <v>0.6815</v>
      </c>
    </row>
    <row r="65" spans="1:2" ht="12.75">
      <c r="A65" s="1">
        <v>0.744</v>
      </c>
      <c r="B65" s="1">
        <v>0.744</v>
      </c>
    </row>
    <row r="66" spans="1:2" ht="12.75">
      <c r="A66" s="1">
        <v>0.805</v>
      </c>
      <c r="B66" s="1">
        <v>0.805</v>
      </c>
    </row>
    <row r="67" spans="1:2" ht="12.75">
      <c r="A67" s="1">
        <v>0.8639</v>
      </c>
      <c r="B67" s="1">
        <v>0.8639</v>
      </c>
    </row>
    <row r="68" spans="1:2" ht="12.75">
      <c r="A68" s="1">
        <v>0.9048</v>
      </c>
      <c r="B68" s="1">
        <v>0.9048</v>
      </c>
    </row>
    <row r="69" spans="1:2" ht="12.75">
      <c r="A69" s="1">
        <v>0.959</v>
      </c>
      <c r="B69" s="1">
        <v>0.959</v>
      </c>
    </row>
    <row r="70" spans="1:2" ht="12.75">
      <c r="A70" s="1">
        <v>1</v>
      </c>
      <c r="B70" s="1">
        <v>1</v>
      </c>
    </row>
  </sheetData>
  <printOptions/>
  <pageMargins left="0.75" right="0.75" top="1" bottom="1" header="0.5" footer="0.5"/>
  <pageSetup horizontalDpi="300" verticalDpi="300" orientation="portrait" r:id="rId18"/>
  <legacyDrawing r:id="rId17"/>
  <oleObjects>
    <oleObject progId="Equation.DSMT4" shapeId="181466" r:id="rId1"/>
    <oleObject progId="Equation.DSMT4" shapeId="184702" r:id="rId2"/>
    <oleObject progId="Equation.DSMT4" shapeId="187899" r:id="rId3"/>
    <oleObject progId="Equation.DSMT4" shapeId="189422" r:id="rId4"/>
    <oleObject progId="Equation.DSMT4" shapeId="647968" r:id="rId5"/>
    <oleObject progId="Equation.DSMT4" shapeId="648559" r:id="rId6"/>
    <oleObject progId="Equation.DSMT4" shapeId="1228446" r:id="rId7"/>
    <oleObject progId="Equation.DSMT4" shapeId="1229363" r:id="rId8"/>
    <oleObject progId="Equation.DSMT4" shapeId="1415113" r:id="rId9"/>
    <oleObject progId="Equation.DSMT4" shapeId="1415929" r:id="rId10"/>
    <oleObject progId="Equation.DSMT4" shapeId="2178641" r:id="rId11"/>
    <oleObject progId="Equation.DSMT4" shapeId="2181306" r:id="rId12"/>
    <oleObject progId="Equation.DSMT4" shapeId="2205250" r:id="rId13"/>
    <oleObject progId="Equation.DSMT4" shapeId="2205726" r:id="rId14"/>
    <oleObject progId="Equation.DSMT4" shapeId="2206376" r:id="rId15"/>
    <oleObject progId="Equation.DSMT4" shapeId="2206900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coker_ak</cp:lastModifiedBy>
  <cp:lastPrinted>2009-02-23T10:27:57Z</cp:lastPrinted>
  <dcterms:created xsi:type="dcterms:W3CDTF">2007-10-12T09:06:54Z</dcterms:created>
  <dcterms:modified xsi:type="dcterms:W3CDTF">2009-02-23T10:30:32Z</dcterms:modified>
  <cp:category/>
  <cp:version/>
  <cp:contentType/>
  <cp:contentStatus/>
</cp:coreProperties>
</file>