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495" windowHeight="4770" tabRatio="539" activeTab="1"/>
  </bookViews>
  <sheets>
    <sheet name="coeff-of-thermal-expansion" sheetId="1" r:id="rId1"/>
    <sheet name="volumetric-expansion-r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<sst xmlns="http://schemas.openxmlformats.org/spreadsheetml/2006/main" count="118" uniqueCount="92">
  <si>
    <t>Coefficient of Thermal Expansion of Liquid  by A.K.  Coker</t>
  </si>
  <si>
    <t>The Physical and thermodynamic property data such as thermal expansion coefficient are</t>
  </si>
  <si>
    <t>essential in process engineering design.  Liquids contained in process equipment will expand</t>
  </si>
  <si>
    <t>with an increase in temperature.  To accommodate such expansion, it is necessary</t>
  </si>
  <si>
    <t xml:space="preserve">to design a relief system which will (or vent) the thermally expanding liquid and prevent </t>
  </si>
  <si>
    <t>pressure build-up from the expansion.  If provisions are not made for a relief system, the</t>
  </si>
  <si>
    <t>pressure will increase from the thermally expanding liquid.  If the pressure increase</t>
  </si>
  <si>
    <t>THERMAL EXPANSION COEFFICIENT</t>
  </si>
  <si>
    <t xml:space="preserve">The correlation of thermal expasion of liquid as a function of temperature can be expressed by </t>
  </si>
  <si>
    <t>where</t>
  </si>
  <si>
    <t>Bliq</t>
  </si>
  <si>
    <t>Bliq =</t>
  </si>
  <si>
    <t>thermal expansion coefficient of liquid, 1/oC</t>
  </si>
  <si>
    <t>a and m=</t>
  </si>
  <si>
    <t>regression ocefficients for chemical compound</t>
  </si>
  <si>
    <t>T=</t>
  </si>
  <si>
    <t>temperature, K</t>
  </si>
  <si>
    <t>Tc =</t>
  </si>
  <si>
    <t>critical temperature, K</t>
  </si>
  <si>
    <t>Regression coefficients for thermal n-Pentane</t>
  </si>
  <si>
    <t>a</t>
  </si>
  <si>
    <t>TC</t>
  </si>
  <si>
    <t>m</t>
  </si>
  <si>
    <t>Temp, oC</t>
  </si>
  <si>
    <t>Temp,  (K)</t>
  </si>
  <si>
    <t>Tmin</t>
  </si>
  <si>
    <t>Tmax</t>
  </si>
  <si>
    <t>Tmin, oC</t>
  </si>
  <si>
    <t>Tmax, oC</t>
  </si>
  <si>
    <t>Bliq, 1/oC</t>
  </si>
  <si>
    <t>Estimate the thermal expansion coefficient of liquid for n-butane (C4H10) at 60oC</t>
  </si>
  <si>
    <t>Tc</t>
  </si>
  <si>
    <t>T, oC</t>
  </si>
  <si>
    <t>T, K</t>
  </si>
  <si>
    <t>Volumetric Expansion Rate by A.K.  Coker</t>
  </si>
  <si>
    <t>Crowl and Louvar have shown that the volumetric expansion flow rate for a liquid contained</t>
  </si>
  <si>
    <t>in process equipment that undergoes thermal expansion from heat input is given by</t>
  </si>
  <si>
    <t>Qv=</t>
  </si>
  <si>
    <t>volumetric expansion rate</t>
  </si>
  <si>
    <t>density of liquid</t>
  </si>
  <si>
    <t>Cp=</t>
  </si>
  <si>
    <t>heat capacity of liquid</t>
  </si>
  <si>
    <t>U=</t>
  </si>
  <si>
    <t>overall heat transfer coefficient</t>
  </si>
  <si>
    <t>A=</t>
  </si>
  <si>
    <t>area for heat transfer</t>
  </si>
  <si>
    <t>Text=</t>
  </si>
  <si>
    <t>external temperature</t>
  </si>
  <si>
    <t>temperature of liquid</t>
  </si>
  <si>
    <t>This equation describes the volumetric expansion rate at the beginning of the heat transfer and is</t>
  </si>
  <si>
    <t>applicable for the design of relief systems.  The relief system should be sized to accommodate</t>
  </si>
  <si>
    <t xml:space="preserve">this volumetric flow </t>
  </si>
  <si>
    <t>The tubing in a reactor contains bezene (C6H6) at 25oC (76.7 oF).  Other data are:</t>
  </si>
  <si>
    <t>Btu/Ib.oF</t>
  </si>
  <si>
    <t>Btu/hr.ft^2.oF</t>
  </si>
  <si>
    <t>heat capacity of liquid, Cp=</t>
  </si>
  <si>
    <t>overall heat transfer coefficient,  U=</t>
  </si>
  <si>
    <t>surface area of tubing, A=</t>
  </si>
  <si>
    <t>ft^2</t>
  </si>
  <si>
    <t>Calculate the volumetric expansion rate if the tubing is exposed to 500oF superheated steam.</t>
  </si>
  <si>
    <t>Estimate the thermal expansion coefficient of liquid for n-butane (C6H6) at 25oC</t>
  </si>
  <si>
    <t>density =</t>
  </si>
  <si>
    <t>saturated liquid density, g/ml</t>
  </si>
  <si>
    <t>A, B and n =</t>
  </si>
  <si>
    <t>regression coefficients for chemical compound</t>
  </si>
  <si>
    <t>Tr = T/Tc =</t>
  </si>
  <si>
    <t>reduced temperature</t>
  </si>
  <si>
    <t>Temperature, K</t>
  </si>
  <si>
    <t>Tc=</t>
  </si>
  <si>
    <t>critical temperature, K.</t>
  </si>
  <si>
    <t>A</t>
  </si>
  <si>
    <t>B</t>
  </si>
  <si>
    <t>n</t>
  </si>
  <si>
    <t>Temp (K)</t>
  </si>
  <si>
    <t>Tr</t>
  </si>
  <si>
    <t>1-Tr</t>
  </si>
  <si>
    <t>(1-Tr)n</t>
  </si>
  <si>
    <t>Density of liquid benzene at 25oC</t>
  </si>
  <si>
    <t>Tex=</t>
  </si>
  <si>
    <t>oF</t>
  </si>
  <si>
    <t>ft^3/h</t>
  </si>
  <si>
    <t>Qv</t>
  </si>
  <si>
    <t>lb/ft^3</t>
  </si>
  <si>
    <t>Btu/lb.oF</t>
  </si>
  <si>
    <t>Bliq. 1/oC</t>
  </si>
  <si>
    <t>den, g/cm^3</t>
  </si>
  <si>
    <t>Conversion factor</t>
  </si>
  <si>
    <r>
      <t>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= 1.8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</si>
  <si>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1 g/cm</t>
    </r>
    <r>
      <rPr>
        <vertAlign val="superscript"/>
        <sz val="10"/>
        <rFont val="Arial"/>
        <family val="2"/>
      </rPr>
      <t>^3</t>
    </r>
    <r>
      <rPr>
        <sz val="10"/>
        <rFont val="Arial"/>
        <family val="0"/>
      </rPr>
      <t xml:space="preserve"> = 62.4 lb/ft</t>
    </r>
    <r>
      <rPr>
        <vertAlign val="superscript"/>
        <sz val="10"/>
        <rFont val="Arial"/>
        <family val="2"/>
      </rPr>
      <t>^3</t>
    </r>
  </si>
  <si>
    <t>Temp/Tc</t>
  </si>
  <si>
    <t>1-Temp/Tc</t>
  </si>
  <si>
    <t>is excessive, damage to the process equipment will occur.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</si>
</sst>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Ceefficient of Thermal Expansion of n-Pentane (C5H12)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5475"/>
          <c:w val="0.69825"/>
          <c:h val="0.72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'coeff-of-thermal-expansion'!$J$32:$J$46</c:f>
              <c:numCache/>
            </c:numRef>
          </c:xVal>
          <c:yVal>
            <c:numRef>
              <c:f>'coeff-of-thermal-expansion'!$K$32:$K$46</c:f>
              <c:numCache/>
            </c:numRef>
          </c:yVal>
          <c:smooth val="1"/>
        </c:ser>
        <c:axId val="38673123"/>
        <c:axId val="12513788"/>
      </c:scatterChart>
      <c:valAx>
        <c:axId val="38673123"/>
        <c:scaling>
          <c:orientation val="minMax"/>
          <c:min val="-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 val="autoZero"/>
        <c:crossBetween val="midCat"/>
        <c:dispUnits/>
        <c:majorUnit val="50"/>
      </c:valAx>
      <c:valAx>
        <c:axId val="1251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Coeff. of Thermal Expansion, 1/oC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435"/>
          <c:w val="0.186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66675</xdr:rowOff>
    </xdr:from>
    <xdr:to>
      <xdr:col>7</xdr:col>
      <xdr:colOff>276225</xdr:colOff>
      <xdr:row>75</xdr:row>
      <xdr:rowOff>114300</xdr:rowOff>
    </xdr:to>
    <xdr:graphicFrame>
      <xdr:nvGraphicFramePr>
        <xdr:cNvPr id="1" name="Chart 6"/>
        <xdr:cNvGraphicFramePr/>
      </xdr:nvGraphicFramePr>
      <xdr:xfrm>
        <a:off x="9525" y="8972550"/>
        <a:ext cx="4533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3">
      <selection activeCell="A2" sqref="A2"/>
    </sheetView>
  </sheetViews>
  <sheetFormatPr defaultColWidth="9.140625" defaultRowHeight="12.75"/>
  <sheetData>
    <row r="1" ht="12.75">
      <c r="A1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91</v>
      </c>
    </row>
    <row r="13" ht="12.75">
      <c r="A13" t="s">
        <v>7</v>
      </c>
    </row>
    <row r="15" ht="12.75">
      <c r="A15" t="s">
        <v>8</v>
      </c>
    </row>
    <row r="21" ht="12.75">
      <c r="A21" t="s">
        <v>9</v>
      </c>
    </row>
    <row r="23" spans="1:2" ht="12.75">
      <c r="A23" t="s">
        <v>11</v>
      </c>
      <c r="B23" t="s">
        <v>12</v>
      </c>
    </row>
    <row r="24" spans="1:2" ht="12.75">
      <c r="A24" t="s">
        <v>13</v>
      </c>
      <c r="B24" t="s">
        <v>14</v>
      </c>
    </row>
    <row r="25" spans="1:2" ht="12.75">
      <c r="A25" t="s">
        <v>15</v>
      </c>
      <c r="B25" t="s">
        <v>16</v>
      </c>
    </row>
    <row r="26" spans="1:2" ht="12.75">
      <c r="A26" t="s">
        <v>17</v>
      </c>
      <c r="B26" t="s">
        <v>18</v>
      </c>
    </row>
    <row r="29" ht="12.75">
      <c r="A29" t="s">
        <v>19</v>
      </c>
    </row>
    <row r="31" spans="1:12" ht="12.75">
      <c r="A31" t="s">
        <v>20</v>
      </c>
      <c r="B31" t="s">
        <v>21</v>
      </c>
      <c r="C31" t="s">
        <v>22</v>
      </c>
      <c r="D31" t="s">
        <v>27</v>
      </c>
      <c r="E31" t="s">
        <v>28</v>
      </c>
      <c r="F31" t="s">
        <v>23</v>
      </c>
      <c r="G31" t="s">
        <v>24</v>
      </c>
      <c r="H31" t="s">
        <v>89</v>
      </c>
      <c r="I31" t="s">
        <v>90</v>
      </c>
      <c r="J31" t="s">
        <v>23</v>
      </c>
      <c r="K31" t="s">
        <v>29</v>
      </c>
      <c r="L31" t="s">
        <v>29</v>
      </c>
    </row>
    <row r="32" spans="1:12" ht="12.75">
      <c r="A32">
        <f>7.883*10^-4</f>
        <v>0.0007883</v>
      </c>
      <c r="B32">
        <v>469.65</v>
      </c>
      <c r="C32">
        <v>-0.7179</v>
      </c>
      <c r="D32">
        <v>-129.73</v>
      </c>
      <c r="E32">
        <v>173.02</v>
      </c>
      <c r="F32">
        <v>-129.73</v>
      </c>
      <c r="G32">
        <f>F32+273.15</f>
        <v>143.42</v>
      </c>
      <c r="H32">
        <f>G32/$B$32</f>
        <v>0.3053763440860215</v>
      </c>
      <c r="I32">
        <f>1-H32</f>
        <v>0.6946236559139785</v>
      </c>
      <c r="J32">
        <v>-129.73</v>
      </c>
      <c r="K32">
        <f>ROUND(($A$32*(I32^$C$32)),5)</f>
        <v>0.00102</v>
      </c>
      <c r="L32">
        <f aca="true" t="shared" si="0" ref="L32:L46">ROUND(($A$32*(1-G32/$B$32)^$C$32),4)</f>
        <v>0.001</v>
      </c>
    </row>
    <row r="33" spans="6:12" ht="12.75">
      <c r="F33">
        <v>-109.73</v>
      </c>
      <c r="G33">
        <f aca="true" t="shared" si="1" ref="G33:G46">F33+273.15</f>
        <v>163.41999999999996</v>
      </c>
      <c r="H33">
        <f aca="true" t="shared" si="2" ref="H33:H46">G33/$B$32</f>
        <v>0.34796124773767695</v>
      </c>
      <c r="I33">
        <f aca="true" t="shared" si="3" ref="I33:I46">1-H33</f>
        <v>0.652038752262323</v>
      </c>
      <c r="J33">
        <v>-109.73</v>
      </c>
      <c r="K33">
        <f aca="true" t="shared" si="4" ref="K33:K46">ROUND(($A$32*(I33^$C$32)),5)</f>
        <v>0.00107</v>
      </c>
      <c r="L33">
        <f t="shared" si="0"/>
        <v>0.0011</v>
      </c>
    </row>
    <row r="34" spans="6:12" ht="12.75">
      <c r="F34">
        <v>-89.73</v>
      </c>
      <c r="G34">
        <f t="shared" si="1"/>
        <v>183.41999999999996</v>
      </c>
      <c r="H34">
        <f t="shared" si="2"/>
        <v>0.3905461513893324</v>
      </c>
      <c r="I34">
        <f t="shared" si="3"/>
        <v>0.6094538486106675</v>
      </c>
      <c r="J34">
        <v>-89.73</v>
      </c>
      <c r="K34">
        <f t="shared" si="4"/>
        <v>0.00112</v>
      </c>
      <c r="L34">
        <f t="shared" si="0"/>
        <v>0.0011</v>
      </c>
    </row>
    <row r="35" spans="6:12" ht="12.75">
      <c r="F35">
        <v>-69.73</v>
      </c>
      <c r="G35">
        <f t="shared" si="1"/>
        <v>203.41999999999996</v>
      </c>
      <c r="H35">
        <f t="shared" si="2"/>
        <v>0.4331310550409879</v>
      </c>
      <c r="I35">
        <f t="shared" si="3"/>
        <v>0.5668689449590121</v>
      </c>
      <c r="J35">
        <v>-69.73</v>
      </c>
      <c r="K35">
        <f t="shared" si="4"/>
        <v>0.00118</v>
      </c>
      <c r="L35">
        <f t="shared" si="0"/>
        <v>0.0012</v>
      </c>
    </row>
    <row r="36" spans="6:12" ht="12.75">
      <c r="F36">
        <v>-49.73</v>
      </c>
      <c r="G36">
        <f t="shared" si="1"/>
        <v>223.42</v>
      </c>
      <c r="H36">
        <f t="shared" si="2"/>
        <v>0.47571595869264344</v>
      </c>
      <c r="I36">
        <f t="shared" si="3"/>
        <v>0.5242840413073566</v>
      </c>
      <c r="J36">
        <v>-49.73</v>
      </c>
      <c r="K36">
        <f t="shared" si="4"/>
        <v>0.00125</v>
      </c>
      <c r="L36">
        <f t="shared" si="0"/>
        <v>0.0013</v>
      </c>
    </row>
    <row r="37" spans="6:12" ht="12.75">
      <c r="F37">
        <v>-29.73</v>
      </c>
      <c r="G37">
        <f t="shared" si="1"/>
        <v>243.42</v>
      </c>
      <c r="H37">
        <f t="shared" si="2"/>
        <v>0.518300862344299</v>
      </c>
      <c r="I37">
        <f t="shared" si="3"/>
        <v>0.48169913765570105</v>
      </c>
      <c r="J37">
        <v>-29.73</v>
      </c>
      <c r="K37">
        <f t="shared" si="4"/>
        <v>0.00133</v>
      </c>
      <c r="L37">
        <f t="shared" si="0"/>
        <v>0.0013</v>
      </c>
    </row>
    <row r="38" spans="6:12" ht="12.75">
      <c r="F38">
        <v>0</v>
      </c>
      <c r="G38">
        <f t="shared" si="1"/>
        <v>273.15</v>
      </c>
      <c r="H38">
        <f t="shared" si="2"/>
        <v>0.5816033216224848</v>
      </c>
      <c r="I38">
        <f t="shared" si="3"/>
        <v>0.41839667837751515</v>
      </c>
      <c r="J38">
        <v>0</v>
      </c>
      <c r="K38">
        <f t="shared" si="4"/>
        <v>0.00147</v>
      </c>
      <c r="L38">
        <f t="shared" si="0"/>
        <v>0.0015</v>
      </c>
    </row>
    <row r="39" spans="6:12" ht="12.75">
      <c r="F39">
        <v>20</v>
      </c>
      <c r="G39">
        <f t="shared" si="1"/>
        <v>293.15</v>
      </c>
      <c r="H39">
        <f t="shared" si="2"/>
        <v>0.6241882252741403</v>
      </c>
      <c r="I39">
        <f t="shared" si="3"/>
        <v>0.3758117747258597</v>
      </c>
      <c r="J39">
        <v>20</v>
      </c>
      <c r="K39">
        <f t="shared" si="4"/>
        <v>0.00159</v>
      </c>
      <c r="L39">
        <f t="shared" si="0"/>
        <v>0.0016</v>
      </c>
    </row>
    <row r="40" spans="6:12" ht="12.75">
      <c r="F40">
        <v>40</v>
      </c>
      <c r="G40">
        <f t="shared" si="1"/>
        <v>313.15</v>
      </c>
      <c r="H40">
        <f t="shared" si="2"/>
        <v>0.6667731289257958</v>
      </c>
      <c r="I40">
        <f t="shared" si="3"/>
        <v>0.33322687107420423</v>
      </c>
      <c r="J40">
        <v>40</v>
      </c>
      <c r="K40">
        <f t="shared" si="4"/>
        <v>0.00174</v>
      </c>
      <c r="L40">
        <f t="shared" si="0"/>
        <v>0.0017</v>
      </c>
    </row>
    <row r="41" spans="6:12" ht="12.75">
      <c r="F41">
        <v>60</v>
      </c>
      <c r="G41">
        <f t="shared" si="1"/>
        <v>333.15</v>
      </c>
      <c r="H41">
        <f t="shared" si="2"/>
        <v>0.7093580325774512</v>
      </c>
      <c r="I41">
        <f t="shared" si="3"/>
        <v>0.2906419674225488</v>
      </c>
      <c r="J41">
        <v>60</v>
      </c>
      <c r="K41">
        <f t="shared" si="4"/>
        <v>0.00191</v>
      </c>
      <c r="L41">
        <f t="shared" si="0"/>
        <v>0.0019</v>
      </c>
    </row>
    <row r="42" spans="6:12" ht="12.75">
      <c r="F42">
        <v>80</v>
      </c>
      <c r="G42">
        <f t="shared" si="1"/>
        <v>353.15</v>
      </c>
      <c r="H42">
        <f t="shared" si="2"/>
        <v>0.7519429362291068</v>
      </c>
      <c r="I42">
        <f t="shared" si="3"/>
        <v>0.2480570637708932</v>
      </c>
      <c r="J42">
        <v>80</v>
      </c>
      <c r="K42">
        <f t="shared" si="4"/>
        <v>0.00214</v>
      </c>
      <c r="L42">
        <f t="shared" si="0"/>
        <v>0.0021</v>
      </c>
    </row>
    <row r="43" spans="6:12" ht="12.75">
      <c r="F43">
        <v>100</v>
      </c>
      <c r="G43">
        <f t="shared" si="1"/>
        <v>373.15</v>
      </c>
      <c r="H43">
        <f t="shared" si="2"/>
        <v>0.7945278398807623</v>
      </c>
      <c r="I43">
        <f t="shared" si="3"/>
        <v>0.20547216011923775</v>
      </c>
      <c r="J43">
        <v>100</v>
      </c>
      <c r="K43">
        <f t="shared" si="4"/>
        <v>0.00246</v>
      </c>
      <c r="L43">
        <f t="shared" si="0"/>
        <v>0.0025</v>
      </c>
    </row>
    <row r="44" spans="6:12" ht="12.75">
      <c r="F44">
        <v>120</v>
      </c>
      <c r="G44">
        <f t="shared" si="1"/>
        <v>393.15</v>
      </c>
      <c r="H44">
        <f t="shared" si="2"/>
        <v>0.8371127435324177</v>
      </c>
      <c r="I44">
        <f t="shared" si="3"/>
        <v>0.1628872564675823</v>
      </c>
      <c r="J44">
        <v>120</v>
      </c>
      <c r="K44">
        <f t="shared" si="4"/>
        <v>0.0029</v>
      </c>
      <c r="L44">
        <f t="shared" si="0"/>
        <v>0.0029</v>
      </c>
    </row>
    <row r="45" spans="6:12" ht="12.75">
      <c r="F45">
        <v>140</v>
      </c>
      <c r="G45">
        <f t="shared" si="1"/>
        <v>413.15</v>
      </c>
      <c r="H45">
        <f t="shared" si="2"/>
        <v>0.8796976471840733</v>
      </c>
      <c r="I45">
        <f t="shared" si="3"/>
        <v>0.12030235281592672</v>
      </c>
      <c r="J45">
        <v>140</v>
      </c>
      <c r="K45">
        <f t="shared" si="4"/>
        <v>0.00361</v>
      </c>
      <c r="L45">
        <f t="shared" si="0"/>
        <v>0.0036</v>
      </c>
    </row>
    <row r="46" spans="6:12" ht="12.75">
      <c r="F46">
        <v>160</v>
      </c>
      <c r="G46">
        <f t="shared" si="1"/>
        <v>433.15</v>
      </c>
      <c r="H46">
        <f t="shared" si="2"/>
        <v>0.9222825508357287</v>
      </c>
      <c r="I46">
        <f t="shared" si="3"/>
        <v>0.07771744916427126</v>
      </c>
      <c r="J46">
        <v>160</v>
      </c>
      <c r="K46">
        <f t="shared" si="4"/>
        <v>0.00493</v>
      </c>
      <c r="L46">
        <f t="shared" si="0"/>
        <v>0.0049</v>
      </c>
    </row>
    <row r="51" ht="12.75">
      <c r="A51" t="s">
        <v>30</v>
      </c>
    </row>
    <row r="53" spans="1:9" ht="12.75">
      <c r="A53" t="s">
        <v>20</v>
      </c>
      <c r="B53" t="s">
        <v>31</v>
      </c>
      <c r="C53" t="s">
        <v>22</v>
      </c>
      <c r="D53" t="s">
        <v>25</v>
      </c>
      <c r="E53" t="s">
        <v>26</v>
      </c>
      <c r="F53" t="s">
        <v>32</v>
      </c>
      <c r="G53" t="s">
        <v>33</v>
      </c>
      <c r="I53" t="s">
        <v>10</v>
      </c>
    </row>
    <row r="54" spans="1:9" ht="12.75">
      <c r="A54">
        <f>8.757*10^-4</f>
        <v>0.0008757</v>
      </c>
      <c r="B54">
        <v>425.18</v>
      </c>
      <c r="C54">
        <v>-0.7137</v>
      </c>
      <c r="D54">
        <v>-138.29</v>
      </c>
      <c r="E54">
        <v>129.77</v>
      </c>
      <c r="F54">
        <v>60</v>
      </c>
      <c r="G54">
        <f>F54+273.15</f>
        <v>333.15</v>
      </c>
      <c r="I54">
        <f>($A$54*(1-G54/$B$54)^$C$54)</f>
        <v>0.0026104257707653886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9961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4" ht="12.75">
      <c r="A4" t="s">
        <v>35</v>
      </c>
    </row>
    <row r="5" ht="12.75">
      <c r="A5" t="s">
        <v>36</v>
      </c>
    </row>
    <row r="11" ht="12.75">
      <c r="A11" t="s">
        <v>9</v>
      </c>
    </row>
    <row r="13" spans="1:5" ht="12.75">
      <c r="A13" t="s">
        <v>37</v>
      </c>
      <c r="B13" t="s">
        <v>38</v>
      </c>
      <c r="E13" t="s">
        <v>80</v>
      </c>
    </row>
    <row r="14" spans="2:5" ht="12.75">
      <c r="B14" t="s">
        <v>39</v>
      </c>
      <c r="E14" t="s">
        <v>82</v>
      </c>
    </row>
    <row r="15" spans="1:5" ht="12.75">
      <c r="A15" t="s">
        <v>40</v>
      </c>
      <c r="B15" t="s">
        <v>41</v>
      </c>
      <c r="E15" t="s">
        <v>83</v>
      </c>
    </row>
    <row r="16" spans="1:5" ht="12.75">
      <c r="A16" t="s">
        <v>42</v>
      </c>
      <c r="B16" t="s">
        <v>43</v>
      </c>
      <c r="E16" t="s">
        <v>54</v>
      </c>
    </row>
    <row r="17" spans="1:5" ht="12.75">
      <c r="A17" t="s">
        <v>44</v>
      </c>
      <c r="B17" t="s">
        <v>45</v>
      </c>
      <c r="E17" t="s">
        <v>58</v>
      </c>
    </row>
    <row r="18" spans="1:5" ht="12.75">
      <c r="A18" t="s">
        <v>46</v>
      </c>
      <c r="B18" t="s">
        <v>47</v>
      </c>
      <c r="E18" t="s">
        <v>79</v>
      </c>
    </row>
    <row r="19" spans="1:5" ht="12.75">
      <c r="A19" t="s">
        <v>15</v>
      </c>
      <c r="B19" t="s">
        <v>48</v>
      </c>
      <c r="E19" t="s">
        <v>79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6" ht="12.75">
      <c r="A26" t="s">
        <v>52</v>
      </c>
    </row>
    <row r="28" spans="1:6" ht="12.75">
      <c r="A28" t="s">
        <v>55</v>
      </c>
      <c r="E28">
        <v>0.413</v>
      </c>
      <c r="F28" t="s">
        <v>53</v>
      </c>
    </row>
    <row r="29" spans="1:6" ht="12.75">
      <c r="A29" t="s">
        <v>56</v>
      </c>
      <c r="E29">
        <v>40</v>
      </c>
      <c r="F29" t="s">
        <v>54</v>
      </c>
    </row>
    <row r="30" spans="1:6" ht="12.75">
      <c r="A30" t="s">
        <v>57</v>
      </c>
      <c r="E30">
        <v>500</v>
      </c>
      <c r="F30" t="s">
        <v>58</v>
      </c>
    </row>
    <row r="32" ht="12.75">
      <c r="A32" t="s">
        <v>59</v>
      </c>
    </row>
    <row r="33" spans="1:6" ht="12.75">
      <c r="A33" t="s">
        <v>78</v>
      </c>
      <c r="E33">
        <v>500</v>
      </c>
      <c r="F33" t="s">
        <v>79</v>
      </c>
    </row>
    <row r="34" spans="1:6" ht="12.75">
      <c r="A34" t="s">
        <v>15</v>
      </c>
      <c r="E34">
        <v>76.7</v>
      </c>
      <c r="F34" t="s">
        <v>79</v>
      </c>
    </row>
    <row r="36" ht="12.75">
      <c r="A36" t="s">
        <v>60</v>
      </c>
    </row>
    <row r="38" spans="1:8" ht="12.75">
      <c r="A38" t="s">
        <v>20</v>
      </c>
      <c r="B38" t="s">
        <v>31</v>
      </c>
      <c r="C38" t="s">
        <v>22</v>
      </c>
      <c r="D38" t="s">
        <v>25</v>
      </c>
      <c r="E38" t="s">
        <v>26</v>
      </c>
      <c r="F38" t="s">
        <v>32</v>
      </c>
      <c r="G38" t="s">
        <v>33</v>
      </c>
      <c r="H38" t="s">
        <v>84</v>
      </c>
    </row>
    <row r="39" spans="1:8" ht="12.75">
      <c r="A39">
        <f>6.606*10^-4</f>
        <v>0.0006606</v>
      </c>
      <c r="B39">
        <v>562.16</v>
      </c>
      <c r="C39">
        <v>-0.7182</v>
      </c>
      <c r="D39">
        <v>5.53</v>
      </c>
      <c r="E39">
        <v>260.9</v>
      </c>
      <c r="F39">
        <v>25</v>
      </c>
      <c r="G39">
        <f>F39+273.15</f>
        <v>298.15</v>
      </c>
      <c r="H39">
        <f>($A$39*(1-G39/$B$39)^$C$39)</f>
        <v>0.0011367899456258793</v>
      </c>
    </row>
    <row r="42" ht="12.75">
      <c r="A42" t="s">
        <v>77</v>
      </c>
    </row>
    <row r="49" ht="12.75">
      <c r="A49" t="s">
        <v>9</v>
      </c>
    </row>
    <row r="51" spans="1:2" ht="12.75">
      <c r="A51" t="s">
        <v>61</v>
      </c>
      <c r="B51" t="s">
        <v>62</v>
      </c>
    </row>
    <row r="52" spans="1:2" ht="12.75">
      <c r="A52" t="s">
        <v>63</v>
      </c>
      <c r="B52" t="s">
        <v>64</v>
      </c>
    </row>
    <row r="53" spans="1:2" ht="12.75">
      <c r="A53" t="s">
        <v>65</v>
      </c>
      <c r="B53" t="s">
        <v>66</v>
      </c>
    </row>
    <row r="54" spans="1:2" ht="12.75">
      <c r="A54" t="s">
        <v>15</v>
      </c>
      <c r="B54" t="s">
        <v>67</v>
      </c>
    </row>
    <row r="55" spans="1:2" ht="12.75">
      <c r="A55" t="s">
        <v>68</v>
      </c>
      <c r="B55" t="s">
        <v>69</v>
      </c>
    </row>
    <row r="57" spans="1:12" ht="12.75">
      <c r="A57" t="s">
        <v>70</v>
      </c>
      <c r="B57" t="s">
        <v>71</v>
      </c>
      <c r="C57" t="s">
        <v>72</v>
      </c>
      <c r="D57" t="s">
        <v>31</v>
      </c>
      <c r="E57" t="s">
        <v>25</v>
      </c>
      <c r="F57" t="s">
        <v>26</v>
      </c>
      <c r="G57" t="s">
        <v>23</v>
      </c>
      <c r="H57" t="s">
        <v>73</v>
      </c>
      <c r="I57" t="s">
        <v>74</v>
      </c>
      <c r="J57" t="s">
        <v>75</v>
      </c>
      <c r="K57" t="s">
        <v>76</v>
      </c>
      <c r="L57" t="s">
        <v>85</v>
      </c>
    </row>
    <row r="58" spans="1:12" ht="12.75">
      <c r="A58">
        <v>0.3009</v>
      </c>
      <c r="B58">
        <v>0.2677</v>
      </c>
      <c r="C58">
        <v>0.2818</v>
      </c>
      <c r="D58">
        <v>562.16</v>
      </c>
      <c r="E58">
        <v>5.53</v>
      </c>
      <c r="F58">
        <v>289.01</v>
      </c>
      <c r="G58">
        <v>25</v>
      </c>
      <c r="H58">
        <f>G58+273.15</f>
        <v>298.15</v>
      </c>
      <c r="I58">
        <f>H58/D58</f>
        <v>0.5303650206346947</v>
      </c>
      <c r="J58">
        <f>1-I58</f>
        <v>0.4696349793653053</v>
      </c>
      <c r="K58">
        <f>J58^C58</f>
        <v>0.8081688202493134</v>
      </c>
      <c r="L58">
        <f>($A$58*($B$58^-$K$58))</f>
        <v>0.8729290135161529</v>
      </c>
    </row>
    <row r="60" ht="12.75">
      <c r="E60" t="s">
        <v>86</v>
      </c>
    </row>
    <row r="61" ht="14.25">
      <c r="E61" t="s">
        <v>88</v>
      </c>
    </row>
    <row r="62" ht="14.25">
      <c r="E62" t="s">
        <v>87</v>
      </c>
    </row>
    <row r="64" spans="1:3" ht="12.75">
      <c r="A64" t="s">
        <v>81</v>
      </c>
      <c r="B64">
        <f>($H$39*E29*E30*(E33-E34)/1.8)/($L$58*E28*62.4)</f>
        <v>237.6689311903198</v>
      </c>
      <c r="C64" t="s">
        <v>80</v>
      </c>
    </row>
  </sheetData>
  <sheetProtection/>
  <printOptions/>
  <pageMargins left="0.75" right="0.75" top="1" bottom="1" header="0.5" footer="0.5"/>
  <pageSetup horizontalDpi="600" verticalDpi="600" orientation="portrait" r:id="rId6"/>
  <legacyDrawing r:id="rId5"/>
  <oleObjects>
    <oleObject progId="Equation.DSMT4" shapeId="2230946" r:id="rId1"/>
    <oleObject progId="Equation.DSMT4" shapeId="2238120" r:id="rId2"/>
    <oleObject progId="Equation.DSMT4" shapeId="2310842" r:id="rId3"/>
    <oleObject progId="Equation.DSMT4" shapeId="235650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coker_ak</dc:creator>
  <cp:keywords/>
  <dc:description/>
  <cp:lastModifiedBy>Reed Elsevier</cp:lastModifiedBy>
  <cp:lastPrinted>2004-05-05T14:57:52Z</cp:lastPrinted>
  <dcterms:created xsi:type="dcterms:W3CDTF">2004-02-09T13:28:54Z</dcterms:created>
  <dcterms:modified xsi:type="dcterms:W3CDTF">2012-09-11T11:14:31Z</dcterms:modified>
  <cp:category/>
  <cp:version/>
  <cp:contentType/>
  <cp:contentStatus/>
</cp:coreProperties>
</file>