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3995" windowHeight="7680" activeTab="1"/>
  </bookViews>
  <sheets>
    <sheet name="Gibbs-Energy-of-Formation" sheetId="1" r:id="rId1"/>
    <sheet name="Change-In-Gibbs-Free-Energy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<sst xmlns="http://schemas.openxmlformats.org/spreadsheetml/2006/main" count="76" uniqueCount="43">
  <si>
    <t>where</t>
  </si>
  <si>
    <t>A,B , and C=</t>
  </si>
  <si>
    <t>T=</t>
  </si>
  <si>
    <t>temperature, K</t>
  </si>
  <si>
    <t>Gibbs Energy of Formation by A.K. Coker</t>
  </si>
  <si>
    <t>Gibbs energy of formation is important in the analysis of chemical reactions.  Values for individual</t>
  </si>
  <si>
    <t>compounds (reactants and products) are required to determine the change in Gibbs energy</t>
  </si>
  <si>
    <t>for the reaction.  This change is significant because of the associated chemical equilibrium</t>
  </si>
  <si>
    <t xml:space="preserve">for the reaction.  </t>
  </si>
  <si>
    <t>If the change in Gibbs energy is negative, the thermodynamic for the reaction are favorable; if the change</t>
  </si>
  <si>
    <t>in change in Gibbs energy is highly positive, the thermodynamics  for reaction are not favorable</t>
  </si>
  <si>
    <t>The chemical equilibrium for a reaction is associated with the change in  Gibbs free energy for the reaction</t>
  </si>
  <si>
    <t>The changes in Gibbs energy for a reaction may be used in preliminary work to determine if a reaction</t>
  </si>
  <si>
    <t>is thermodynamically favorable at a given temperature.  For thermodynamic equilibrium, the following</t>
  </si>
  <si>
    <t>rough criteria is useful for quick screening of chemical reactions:</t>
  </si>
  <si>
    <t>kJoule/mol</t>
  </si>
  <si>
    <t>reaction favorable</t>
  </si>
  <si>
    <t>reaction possibly favorable</t>
  </si>
  <si>
    <t>reaction not favorable</t>
  </si>
  <si>
    <t>Correlation for Gibbs Energy of  Formation is expressed by:</t>
  </si>
  <si>
    <t>Gibbs energy of formation of ideal gas, kJoule/mol</t>
  </si>
  <si>
    <t>regression coefficients for chemical compound</t>
  </si>
  <si>
    <t>A</t>
  </si>
  <si>
    <t>B</t>
  </si>
  <si>
    <t>C</t>
  </si>
  <si>
    <t>Tmin, K</t>
  </si>
  <si>
    <t>Tmax, K</t>
  </si>
  <si>
    <t>Temp. oC</t>
  </si>
  <si>
    <t>Temp, K</t>
  </si>
  <si>
    <t>Regression coeffiients of  Propyl Alcohol  (C3H7OH)</t>
  </si>
  <si>
    <t>Gf, kJoule/mol</t>
  </si>
  <si>
    <t xml:space="preserve">Calculate the change in Gibbs free energy for the reaction of methanol and oxygen to </t>
  </si>
  <si>
    <t>produce formaldehyde and water at reaction temperature of 600K</t>
  </si>
  <si>
    <t>The change in  Gibbs free energy of reaction may be determined from Gibbs free energy of</t>
  </si>
  <si>
    <t>formation for the products and reactants.</t>
  </si>
  <si>
    <t>T</t>
  </si>
  <si>
    <t>Regression coefficients of  Methanol (CH3OH)</t>
  </si>
  <si>
    <t>Regression coefficients of Oxygen</t>
  </si>
  <si>
    <t>Regression coefficients of formaldehyde (HCHO)</t>
  </si>
  <si>
    <t>Regression coefficients of Water (H2O)</t>
  </si>
  <si>
    <t>The Gibbs energy of reaction is:</t>
  </si>
  <si>
    <t xml:space="preserve">Since the change in Gibbs free energy for the reaction is negative, the thermodynamics </t>
  </si>
  <si>
    <t>for the reaction are favorable.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</si>
</sst>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75"/>
      <color indexed="8"/>
      <name val="Times New Roman"/>
      <family val="0"/>
    </font>
    <font>
      <vertAlign val="subscript"/>
      <sz val="11.75"/>
      <color indexed="8"/>
      <name val="Times New Roman"/>
      <family val="0"/>
    </font>
    <font>
      <sz val="10.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Gibbs Energy of Formation of Propyl Alcohol (C</a:t>
            </a:r>
            <a:r>
              <a:rPr lang="en-US" cap="none" sz="1175" b="0" i="0" u="none" baseline="-25000">
                <a:solidFill>
                  <a:srgbClr val="000000"/>
                </a:solidFill>
              </a:rPr>
              <a:t>3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H</a:t>
            </a:r>
            <a:r>
              <a:rPr lang="en-US" cap="none" sz="1175" b="0" i="0" u="none" baseline="-25000">
                <a:solidFill>
                  <a:srgbClr val="000000"/>
                </a:solidFill>
              </a:rPr>
              <a:t>7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OH)</a:t>
            </a:r>
          </a:p>
        </c:rich>
      </c:tx>
      <c:layout>
        <c:manualLayout>
          <c:xMode val="factor"/>
          <c:yMode val="factor"/>
          <c:x val="0.01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25"/>
          <c:y val="0.1815"/>
          <c:w val="0.7015"/>
          <c:h val="0.686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'Gibbs-Energy-of-Formation'!$G$37:$G$51</c:f>
              <c:numCache/>
            </c:numRef>
          </c:xVal>
          <c:yVal>
            <c:numRef>
              <c:f>'Gibbs-Energy-of-Formation'!$H$37:$H$51</c:f>
              <c:numCache/>
            </c:numRef>
          </c:yVal>
          <c:smooth val="1"/>
        </c:ser>
        <c:axId val="318509"/>
        <c:axId val="2866582"/>
      </c:scatterChart>
      <c:valAx>
        <c:axId val="318509"/>
        <c:scaling>
          <c:orientation val="minMax"/>
          <c:max val="100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Temperature, K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6582"/>
        <c:crosses val="autoZero"/>
        <c:crossBetween val="midCat"/>
        <c:dispUnits/>
      </c:valAx>
      <c:valAx>
        <c:axId val="2866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Gibbs Energy of Formation, kJoule/mol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5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25"/>
          <c:y val="0.48525"/>
          <c:w val="0.16025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7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Relationship Id="rId5" Type="http://schemas.openxmlformats.org/officeDocument/2006/relationships/image" Target="../media/image3.emf" /><Relationship Id="rId6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7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Relationship Id="rId5" Type="http://schemas.openxmlformats.org/officeDocument/2006/relationships/image" Target="../media/image3.emf" /><Relationship Id="rId6" Type="http://schemas.openxmlformats.org/officeDocument/2006/relationships/image" Target="../media/image8.emf" /><Relationship Id="rId7" Type="http://schemas.openxmlformats.org/officeDocument/2006/relationships/image" Target="../media/image6.emf" /><Relationship Id="rId8" Type="http://schemas.openxmlformats.org/officeDocument/2006/relationships/image" Target="../media/image5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51</xdr:row>
      <xdr:rowOff>152400</xdr:rowOff>
    </xdr:from>
    <xdr:to>
      <xdr:col>8</xdr:col>
      <xdr:colOff>352425</xdr:colOff>
      <xdr:row>70</xdr:row>
      <xdr:rowOff>47625</xdr:rowOff>
    </xdr:to>
    <xdr:graphicFrame>
      <xdr:nvGraphicFramePr>
        <xdr:cNvPr id="1" name="Chart 9"/>
        <xdr:cNvGraphicFramePr/>
      </xdr:nvGraphicFramePr>
      <xdr:xfrm>
        <a:off x="142875" y="8410575"/>
        <a:ext cx="52578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2.vm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55">
      <selection activeCell="M18" sqref="M18"/>
    </sheetView>
  </sheetViews>
  <sheetFormatPr defaultColWidth="9.140625" defaultRowHeight="12.75"/>
  <cols>
    <col min="1" max="1" width="10.8515625" style="0" customWidth="1"/>
    <col min="2" max="3" width="9.57421875" style="0" customWidth="1"/>
  </cols>
  <sheetData>
    <row r="1" ht="12.75">
      <c r="A1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4" ht="12.75">
      <c r="A14" t="s">
        <v>12</v>
      </c>
    </row>
    <row r="15" ht="12.75">
      <c r="A15" t="s">
        <v>13</v>
      </c>
    </row>
    <row r="16" ht="12.75">
      <c r="A16" t="s">
        <v>14</v>
      </c>
    </row>
    <row r="18" spans="3:4" ht="12.75">
      <c r="C18" t="s">
        <v>15</v>
      </c>
      <c r="D18" t="s">
        <v>16</v>
      </c>
    </row>
    <row r="20" spans="3:4" ht="12.75">
      <c r="C20" t="s">
        <v>15</v>
      </c>
      <c r="D20" t="s">
        <v>17</v>
      </c>
    </row>
    <row r="22" spans="3:4" ht="12.75">
      <c r="C22" t="s">
        <v>15</v>
      </c>
      <c r="D22" t="s">
        <v>18</v>
      </c>
    </row>
    <row r="24" ht="12.75">
      <c r="A24" t="s">
        <v>19</v>
      </c>
    </row>
    <row r="28" ht="12.75">
      <c r="A28" t="s">
        <v>0</v>
      </c>
    </row>
    <row r="30" ht="12.75">
      <c r="B30" t="s">
        <v>20</v>
      </c>
    </row>
    <row r="31" spans="1:2" ht="12.75">
      <c r="A31" t="s">
        <v>1</v>
      </c>
      <c r="B31" t="s">
        <v>21</v>
      </c>
    </row>
    <row r="32" spans="1:2" ht="12.75">
      <c r="A32" t="s">
        <v>2</v>
      </c>
      <c r="B32" t="s">
        <v>3</v>
      </c>
    </row>
    <row r="35" ht="12.75">
      <c r="A35" t="s">
        <v>29</v>
      </c>
    </row>
    <row r="36" spans="1:8" ht="12.75">
      <c r="A36" t="s">
        <v>22</v>
      </c>
      <c r="B36" t="s">
        <v>23</v>
      </c>
      <c r="C36" t="s">
        <v>24</v>
      </c>
      <c r="D36" t="s">
        <v>25</v>
      </c>
      <c r="E36" t="s">
        <v>26</v>
      </c>
      <c r="F36" t="s">
        <v>27</v>
      </c>
      <c r="G36" t="s">
        <v>28</v>
      </c>
      <c r="H36" t="s">
        <v>30</v>
      </c>
    </row>
    <row r="37" spans="1:8" ht="12.75">
      <c r="A37">
        <v>-259.317</v>
      </c>
      <c r="B37">
        <f>3.1232*10^-1</f>
        <v>0.31232000000000004</v>
      </c>
      <c r="C37">
        <f>3.3063*10^-5</f>
        <v>3.3063E-05</v>
      </c>
      <c r="D37">
        <v>298</v>
      </c>
      <c r="E37">
        <v>1000</v>
      </c>
      <c r="F37">
        <v>25.15</v>
      </c>
      <c r="G37">
        <f>F37+273.15</f>
        <v>298.29999999999995</v>
      </c>
      <c r="H37">
        <f>($A$37+($B$37*G37)+($C$37*G37^2))</f>
        <v>-163.20990270793</v>
      </c>
    </row>
    <row r="38" spans="6:8" ht="12.75">
      <c r="F38">
        <v>50</v>
      </c>
      <c r="G38">
        <f aca="true" t="shared" si="0" ref="G38:G52">F38+273.15</f>
        <v>323.15</v>
      </c>
      <c r="H38">
        <f aca="true" t="shared" si="1" ref="H38:H52">($A$37+($B$37*G38)+($C$37*G38^2))</f>
        <v>-154.9381577243825</v>
      </c>
    </row>
    <row r="39" spans="6:8" ht="12.75">
      <c r="F39">
        <v>100</v>
      </c>
      <c r="G39">
        <f t="shared" si="0"/>
        <v>373.15</v>
      </c>
      <c r="H39">
        <f t="shared" si="1"/>
        <v>-138.1710693793825</v>
      </c>
    </row>
    <row r="40" spans="6:8" ht="12.75">
      <c r="F40">
        <v>150</v>
      </c>
      <c r="G40">
        <f t="shared" si="0"/>
        <v>423.15</v>
      </c>
      <c r="H40">
        <f t="shared" si="1"/>
        <v>-121.2386660343825</v>
      </c>
    </row>
    <row r="41" spans="6:8" ht="12.75">
      <c r="F41">
        <v>200</v>
      </c>
      <c r="G41">
        <f t="shared" si="0"/>
        <v>473.15</v>
      </c>
      <c r="H41">
        <f t="shared" si="1"/>
        <v>-104.14094768938249</v>
      </c>
    </row>
    <row r="42" spans="6:8" ht="12.75">
      <c r="F42">
        <v>250</v>
      </c>
      <c r="G42">
        <f t="shared" si="0"/>
        <v>523.15</v>
      </c>
      <c r="H42">
        <f t="shared" si="1"/>
        <v>-86.8779143443825</v>
      </c>
    </row>
    <row r="43" spans="6:8" ht="12.75">
      <c r="F43">
        <v>300</v>
      </c>
      <c r="G43">
        <f t="shared" si="0"/>
        <v>573.15</v>
      </c>
      <c r="H43">
        <f t="shared" si="1"/>
        <v>-69.44956599938249</v>
      </c>
    </row>
    <row r="44" spans="6:8" ht="12.75">
      <c r="F44">
        <v>350</v>
      </c>
      <c r="G44">
        <f t="shared" si="0"/>
        <v>623.15</v>
      </c>
      <c r="H44">
        <f t="shared" si="1"/>
        <v>-51.855902654382476</v>
      </c>
    </row>
    <row r="45" spans="6:8" ht="12.75">
      <c r="F45">
        <v>400</v>
      </c>
      <c r="G45">
        <f t="shared" si="0"/>
        <v>673.15</v>
      </c>
      <c r="H45">
        <f t="shared" si="1"/>
        <v>-34.096924309382494</v>
      </c>
    </row>
    <row r="46" spans="6:8" ht="12.75">
      <c r="F46">
        <v>450</v>
      </c>
      <c r="G46">
        <f t="shared" si="0"/>
        <v>723.15</v>
      </c>
      <c r="H46">
        <f t="shared" si="1"/>
        <v>-16.17263096438248</v>
      </c>
    </row>
    <row r="47" spans="6:8" ht="12.75">
      <c r="F47">
        <v>500</v>
      </c>
      <c r="G47">
        <f t="shared" si="0"/>
        <v>773.15</v>
      </c>
      <c r="H47">
        <f t="shared" si="1"/>
        <v>1.9169773806175066</v>
      </c>
    </row>
    <row r="48" spans="6:8" ht="12.75">
      <c r="F48">
        <v>550</v>
      </c>
      <c r="G48">
        <f t="shared" si="0"/>
        <v>823.15</v>
      </c>
      <c r="H48">
        <f t="shared" si="1"/>
        <v>20.17190072561749</v>
      </c>
    </row>
    <row r="49" spans="6:8" ht="12.75">
      <c r="F49">
        <v>600</v>
      </c>
      <c r="G49">
        <f t="shared" si="0"/>
        <v>873.15</v>
      </c>
      <c r="H49">
        <f t="shared" si="1"/>
        <v>38.592139070617534</v>
      </c>
    </row>
    <row r="50" spans="6:8" ht="12.75">
      <c r="F50">
        <v>650</v>
      </c>
      <c r="G50">
        <f t="shared" si="0"/>
        <v>923.15</v>
      </c>
      <c r="H50">
        <f t="shared" si="1"/>
        <v>57.177692415617514</v>
      </c>
    </row>
    <row r="51" spans="6:8" ht="12.75">
      <c r="F51">
        <v>700</v>
      </c>
      <c r="G51">
        <f t="shared" si="0"/>
        <v>973.15</v>
      </c>
      <c r="H51">
        <f t="shared" si="1"/>
        <v>75.9285607606175</v>
      </c>
    </row>
    <row r="52" spans="6:8" ht="12.75">
      <c r="F52">
        <v>750</v>
      </c>
      <c r="G52">
        <f t="shared" si="0"/>
        <v>1023.15</v>
      </c>
      <c r="H52">
        <f t="shared" si="1"/>
        <v>94.84474410561754</v>
      </c>
    </row>
  </sheetData>
  <sheetProtection/>
  <printOptions/>
  <pageMargins left="0.75" right="0.75" top="1" bottom="1" header="0.5" footer="0.5"/>
  <pageSetup horizontalDpi="600" verticalDpi="600" orientation="portrait" paperSize="9" r:id="rId9"/>
  <drawing r:id="rId8"/>
  <legacyDrawing r:id="rId7"/>
  <oleObjects>
    <oleObject progId="Equation.DSMT4" shapeId="1007347" r:id="rId1"/>
    <oleObject progId="Equation.DSMT4" shapeId="1007350" r:id="rId2"/>
    <oleObject progId="Equation.DSMT4" shapeId="1007351" r:id="rId3"/>
    <oleObject progId="Equation.DSMT4" shapeId="1007352" r:id="rId4"/>
    <oleObject progId="Equation.DSMT4" shapeId="1022166" r:id="rId5"/>
    <oleObject progId="Equation.DSMT4" shapeId="1024853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44">
      <selection activeCell="I60" sqref="I60"/>
    </sheetView>
  </sheetViews>
  <sheetFormatPr defaultColWidth="9.140625" defaultRowHeight="12.75"/>
  <cols>
    <col min="3" max="3" width="12.00390625" style="0" bestFit="1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7" ht="12.75">
      <c r="A7" t="s">
        <v>12</v>
      </c>
    </row>
    <row r="8" ht="12.75">
      <c r="A8" t="s">
        <v>13</v>
      </c>
    </row>
    <row r="9" ht="12.75">
      <c r="A9" t="s">
        <v>14</v>
      </c>
    </row>
    <row r="11" spans="3:4" ht="12.75">
      <c r="C11" t="s">
        <v>15</v>
      </c>
      <c r="D11" t="s">
        <v>16</v>
      </c>
    </row>
    <row r="13" spans="3:4" ht="12.75">
      <c r="C13" t="s">
        <v>15</v>
      </c>
      <c r="D13" t="s">
        <v>17</v>
      </c>
    </row>
    <row r="15" spans="3:4" ht="12.75">
      <c r="C15" t="s">
        <v>15</v>
      </c>
      <c r="D15" t="s">
        <v>18</v>
      </c>
    </row>
    <row r="17" ht="12.75">
      <c r="A17" t="s">
        <v>19</v>
      </c>
    </row>
    <row r="21" ht="12.75">
      <c r="A21" t="s">
        <v>0</v>
      </c>
    </row>
    <row r="23" ht="12.75">
      <c r="B23" t="s">
        <v>20</v>
      </c>
    </row>
    <row r="24" spans="1:2" ht="12.75">
      <c r="A24" t="s">
        <v>1</v>
      </c>
      <c r="B24" t="s">
        <v>21</v>
      </c>
    </row>
    <row r="25" spans="1:2" ht="12.75">
      <c r="A25" t="s">
        <v>2</v>
      </c>
      <c r="B25" t="s">
        <v>3</v>
      </c>
    </row>
    <row r="27" ht="12.75">
      <c r="A27" t="s">
        <v>31</v>
      </c>
    </row>
    <row r="28" ht="12.75">
      <c r="A28" t="s">
        <v>32</v>
      </c>
    </row>
    <row r="33" ht="12.75">
      <c r="A33" t="s">
        <v>33</v>
      </c>
    </row>
    <row r="34" ht="12.75">
      <c r="A34" t="s">
        <v>34</v>
      </c>
    </row>
    <row r="38" ht="12.75">
      <c r="A38" t="s">
        <v>36</v>
      </c>
    </row>
    <row r="40" spans="1:4" ht="12.75">
      <c r="A40" t="s">
        <v>22</v>
      </c>
      <c r="B40" t="s">
        <v>23</v>
      </c>
      <c r="C40" t="s">
        <v>24</v>
      </c>
      <c r="D40" t="s">
        <v>35</v>
      </c>
    </row>
    <row r="41" spans="1:4" ht="12.75">
      <c r="A41">
        <v>-201.86</v>
      </c>
      <c r="B41">
        <f>1.2542*10^-1</f>
        <v>0.12542</v>
      </c>
      <c r="C41">
        <f>2.0345*10^-5</f>
        <v>2.0345000000000003E-05</v>
      </c>
      <c r="D41">
        <v>600</v>
      </c>
    </row>
    <row r="44" ht="12.75">
      <c r="A44" t="s">
        <v>37</v>
      </c>
    </row>
    <row r="46" ht="12.75">
      <c r="B46">
        <v>0</v>
      </c>
    </row>
    <row r="48" ht="12.75">
      <c r="A48" t="s">
        <v>38</v>
      </c>
    </row>
    <row r="50" spans="1:4" ht="12.75">
      <c r="A50" t="s">
        <v>22</v>
      </c>
      <c r="B50" t="s">
        <v>23</v>
      </c>
      <c r="C50" t="s">
        <v>24</v>
      </c>
      <c r="D50" t="s">
        <v>35</v>
      </c>
    </row>
    <row r="51" spans="1:4" ht="12.75">
      <c r="A51">
        <v>-115.972</v>
      </c>
      <c r="B51">
        <f>1.663*10^-2</f>
        <v>0.01663</v>
      </c>
      <c r="C51">
        <f>1.1381*10^-5</f>
        <v>1.1381E-05</v>
      </c>
      <c r="D51">
        <v>600</v>
      </c>
    </row>
    <row r="53" ht="12.75">
      <c r="A53" t="s">
        <v>39</v>
      </c>
    </row>
    <row r="55" spans="1:4" ht="12.75">
      <c r="A55" t="s">
        <v>22</v>
      </c>
      <c r="B55" t="s">
        <v>23</v>
      </c>
      <c r="C55" t="s">
        <v>24</v>
      </c>
      <c r="D55" t="s">
        <v>35</v>
      </c>
    </row>
    <row r="56" spans="1:4" ht="12.75">
      <c r="A56">
        <v>-241.74</v>
      </c>
      <c r="B56">
        <f>4.174*10^-2</f>
        <v>0.041740000000000006</v>
      </c>
      <c r="C56">
        <f>7.4281*10^-6</f>
        <v>7.428099999999999E-06</v>
      </c>
      <c r="D56">
        <v>600</v>
      </c>
    </row>
    <row r="58" ht="12.75">
      <c r="A58" t="s">
        <v>40</v>
      </c>
    </row>
    <row r="60" spans="2:3" ht="12.75">
      <c r="B60">
        <f>ROUND(($A$51+($B$51*D51)+($C$51*D51^2))+($A$56+($B$56*D56)+($C$56*D56^2))-(B46)-($A$41+($B$41*D41)+($C$41*D41^2)),2)</f>
        <v>-196.63</v>
      </c>
      <c r="C60" t="s">
        <v>15</v>
      </c>
    </row>
    <row r="62" ht="12.75">
      <c r="A62" t="s">
        <v>41</v>
      </c>
    </row>
    <row r="63" ht="12.75">
      <c r="A63" t="s">
        <v>42</v>
      </c>
    </row>
  </sheetData>
  <sheetProtection/>
  <printOptions/>
  <pageMargins left="0.75" right="0.75" top="1" bottom="1" header="0.5" footer="0.5"/>
  <pageSetup horizontalDpi="600" verticalDpi="600" orientation="portrait" paperSize="9" r:id="rId12"/>
  <legacyDrawing r:id="rId11"/>
  <oleObjects>
    <oleObject progId="Equation.DSMT4" shapeId="1190533" r:id="rId1"/>
    <oleObject progId="Equation.DSMT4" shapeId="1190534" r:id="rId2"/>
    <oleObject progId="Equation.DSMT4" shapeId="1190535" r:id="rId3"/>
    <oleObject progId="Equation.DSMT4" shapeId="1190536" r:id="rId4"/>
    <oleObject progId="Equation.DSMT4" shapeId="1190537" r:id="rId5"/>
    <oleObject progId="Equation.DSMT4" shapeId="1190538" r:id="rId6"/>
    <oleObject progId="Equation.DSMT4" shapeId="1199086" r:id="rId7"/>
    <oleObject progId="Equation.DSMT4" shapeId="1211302" r:id="rId8"/>
    <oleObject progId="Equation.DSMT4" shapeId="107746" r:id="rId9"/>
    <oleObject progId="Equation.DSMT4" shapeId="116382" r:id="rId10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AKC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Coker</dc:creator>
  <cp:keywords/>
  <dc:description/>
  <cp:lastModifiedBy>Reed Elsevier</cp:lastModifiedBy>
  <cp:lastPrinted>2004-07-28T00:13:08Z</cp:lastPrinted>
  <dcterms:created xsi:type="dcterms:W3CDTF">2004-01-31T14:29:06Z</dcterms:created>
  <dcterms:modified xsi:type="dcterms:W3CDTF">2012-09-11T11:16:51Z</dcterms:modified>
  <cp:category/>
  <cp:version/>
  <cp:contentType/>
  <cp:contentStatus/>
</cp:coreProperties>
</file>