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275" windowHeight="4425" tabRatio="345" firstSheet="1" activeTab="1"/>
  </bookViews>
  <sheets>
    <sheet name="Heat-Capacity-of-Gas" sheetId="1" r:id="rId1"/>
    <sheet name="enthalpy-of-reac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<sst xmlns="http://schemas.openxmlformats.org/spreadsheetml/2006/main" count="51" uniqueCount="34">
  <si>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Heat Capacity of Gases by A.K. Coker</t>
  </si>
  <si>
    <t>The heat capacity of gases is essential for some process engineering design</t>
  </si>
  <si>
    <t>e.g., for air-cooled heat exchanger and for gas-phase chemical reaction.  In the</t>
  </si>
  <si>
    <t>latter, the heat capacity is required to determine the energy (heat) necessary</t>
  </si>
  <si>
    <t>to bring the chemical reactants up to reaction temperature.  The heat capacity</t>
  </si>
  <si>
    <t>is also used in the rating of heat exchangers and energy balance computations.</t>
  </si>
  <si>
    <t>The heat capacity of a mixture of gases may be found from the heat capacities of</t>
  </si>
  <si>
    <t>the individual components contained in the mixtures.</t>
  </si>
  <si>
    <t>Heat Capacity Correlation</t>
  </si>
  <si>
    <t>where</t>
  </si>
  <si>
    <t>heat capacity of ideal gas, Joule/(mol K)</t>
  </si>
  <si>
    <t>A,B,C, D and E =</t>
  </si>
  <si>
    <t>regression coefficients for chemical compound</t>
  </si>
  <si>
    <t>T =</t>
  </si>
  <si>
    <t>temperature, K</t>
  </si>
  <si>
    <t>A</t>
  </si>
  <si>
    <t>B</t>
  </si>
  <si>
    <t>C</t>
  </si>
  <si>
    <t>D</t>
  </si>
  <si>
    <t>Tmin</t>
  </si>
  <si>
    <t>Tmax</t>
  </si>
  <si>
    <t>Temp, (K)</t>
  </si>
  <si>
    <r>
      <t>Regression coefficients of Carbon Tetrachloride (CCl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</si>
  <si>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E</t>
  </si>
  <si>
    <t>Temp, oC</t>
  </si>
  <si>
    <r>
      <t>Regression coefficients of ethyl chloride (C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Cl)</t>
    </r>
  </si>
  <si>
    <t xml:space="preserve">From thermodynamic property, the change in enthalpy, </t>
  </si>
  <si>
    <t>at  constant pressure is:</t>
  </si>
  <si>
    <t>or</t>
  </si>
  <si>
    <t>The regression coefficients  and the temperature limits for toluene are:</t>
  </si>
  <si>
    <t>T1</t>
  </si>
  <si>
    <t>T2</t>
  </si>
  <si>
    <t>Joule/mol</t>
  </si>
  <si>
    <r>
      <t>Energy required to heat gaseous ethlyl chlorde (C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Cl) from 300 to 600 K by A.K. Coker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</si>
</sst>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vertAlign val="subscript"/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Heat Capacity of Gas, Carbon Tetrachloride (CCl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075"/>
          <c:w val="0.65275"/>
          <c:h val="0.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'Heat-Capacity-of-Gas'!$J$26:$J$47</c:f>
              <c:numCache/>
            </c:numRef>
          </c:xVal>
          <c:yVal>
            <c:numRef>
              <c:f>'Heat-Capacity-of-Gas'!$K$26:$K$47</c:f>
              <c:numCache/>
            </c:numRef>
          </c:yVal>
          <c:smooth val="0"/>
        </c:ser>
        <c:axId val="13091452"/>
        <c:axId val="50714205"/>
      </c:scatterChart>
      <c:valAx>
        <c:axId val="13091452"/>
        <c:scaling>
          <c:orientation val="minMax"/>
          <c:max val="13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 val="autoZero"/>
        <c:crossBetween val="midCat"/>
        <c:dispUnits/>
      </c:valAx>
      <c:valAx>
        <c:axId val="50714205"/>
        <c:scaling>
          <c:orientation val="minMax"/>
          <c:max val="11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Heat Capacity, Joule/(mol. K)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42525"/>
          <c:w val="0.241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76200</xdr:rowOff>
    </xdr:from>
    <xdr:to>
      <xdr:col>6</xdr:col>
      <xdr:colOff>333375</xdr:colOff>
      <xdr:row>52</xdr:row>
      <xdr:rowOff>76200</xdr:rowOff>
    </xdr:to>
    <xdr:graphicFrame>
      <xdr:nvGraphicFramePr>
        <xdr:cNvPr id="1" name="Chart 5"/>
        <xdr:cNvGraphicFramePr/>
      </xdr:nvGraphicFramePr>
      <xdr:xfrm>
        <a:off x="95250" y="5133975"/>
        <a:ext cx="450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421875" style="0" customWidth="1"/>
    <col min="5" max="5" width="12.00390625" style="0" bestFit="1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1" ht="12.75">
      <c r="A11" t="s">
        <v>8</v>
      </c>
    </row>
    <row r="16" ht="12.75">
      <c r="A16" t="s">
        <v>9</v>
      </c>
    </row>
    <row r="18" ht="12.75">
      <c r="B18" t="s">
        <v>10</v>
      </c>
    </row>
    <row r="20" spans="1:2" ht="12.75">
      <c r="A20" t="s">
        <v>11</v>
      </c>
      <c r="B20" t="s">
        <v>12</v>
      </c>
    </row>
    <row r="21" spans="1:2" ht="12.75">
      <c r="A21" t="s">
        <v>13</v>
      </c>
      <c r="B21" t="s">
        <v>14</v>
      </c>
    </row>
    <row r="23" ht="15.75">
      <c r="A23" t="s">
        <v>22</v>
      </c>
    </row>
    <row r="25" spans="1:10" ht="12.75">
      <c r="A25" t="s">
        <v>15</v>
      </c>
      <c r="B25" t="s">
        <v>16</v>
      </c>
      <c r="C25" t="s">
        <v>17</v>
      </c>
      <c r="D25" t="s">
        <v>18</v>
      </c>
      <c r="E25" t="s">
        <v>23</v>
      </c>
      <c r="F25" t="s">
        <v>19</v>
      </c>
      <c r="G25" t="s">
        <v>20</v>
      </c>
      <c r="H25" t="s">
        <v>24</v>
      </c>
      <c r="I25" t="s">
        <v>21</v>
      </c>
      <c r="J25" t="s">
        <v>24</v>
      </c>
    </row>
    <row r="26" spans="1:11" ht="12.75">
      <c r="A26">
        <v>19.816</v>
      </c>
      <c r="B26">
        <f>3.3311*10^-1</f>
        <v>0.33311</v>
      </c>
      <c r="C26">
        <f>-5.0511*10^-4</f>
        <v>-0.00050511</v>
      </c>
      <c r="D26" s="1">
        <f>3.4057*10^-7</f>
        <v>3.4057E-07</v>
      </c>
      <c r="E26">
        <f>-8.4249*10^-11</f>
        <v>-8.424899999999998E-11</v>
      </c>
      <c r="F26">
        <v>100</v>
      </c>
      <c r="G26">
        <v>1500</v>
      </c>
      <c r="H26">
        <v>-173.15</v>
      </c>
      <c r="I26">
        <f aca="true" t="shared" si="0" ref="I26:I49">H26+273.15</f>
        <v>99.99999999999997</v>
      </c>
      <c r="J26">
        <v>-173.15</v>
      </c>
      <c r="K26">
        <f>ROUND($A$26+($B$26*I26)+($C$26*I26^2)+($D$26*I26^3)+($E$26*I26^4),2)</f>
        <v>48.41</v>
      </c>
    </row>
    <row r="27" spans="8:11" ht="12.75">
      <c r="H27">
        <v>-153.15</v>
      </c>
      <c r="I27">
        <f t="shared" si="0"/>
        <v>119.99999999999997</v>
      </c>
      <c r="J27">
        <v>-153.15</v>
      </c>
      <c r="K27">
        <f aca="true" t="shared" si="1" ref="K27:K49">ROUND($A$26+($B$26*I27)+($C$26*I27^2)+($D$26*I27^3)+($E$26*I27^4),2)</f>
        <v>53.09</v>
      </c>
    </row>
    <row r="28" spans="8:11" ht="12.75">
      <c r="H28">
        <v>-133.15</v>
      </c>
      <c r="I28">
        <f t="shared" si="0"/>
        <v>139.99999999999997</v>
      </c>
      <c r="J28">
        <v>-133.15</v>
      </c>
      <c r="K28">
        <f t="shared" si="1"/>
        <v>57.45</v>
      </c>
    </row>
    <row r="29" spans="8:11" ht="12.75">
      <c r="H29">
        <v>-113.15</v>
      </c>
      <c r="I29">
        <f t="shared" si="0"/>
        <v>159.99999999999997</v>
      </c>
      <c r="J29">
        <v>-113.15</v>
      </c>
      <c r="K29">
        <f t="shared" si="1"/>
        <v>61.52</v>
      </c>
    </row>
    <row r="30" spans="8:11" ht="12.75">
      <c r="H30">
        <v>-93.15</v>
      </c>
      <c r="I30">
        <f t="shared" si="0"/>
        <v>179.99999999999997</v>
      </c>
      <c r="J30">
        <v>-93.15</v>
      </c>
      <c r="K30">
        <f t="shared" si="1"/>
        <v>65.31</v>
      </c>
    </row>
    <row r="31" spans="8:11" ht="12.75">
      <c r="H31">
        <v>-73.15</v>
      </c>
      <c r="I31">
        <f t="shared" si="0"/>
        <v>199.99999999999997</v>
      </c>
      <c r="J31">
        <v>-73.15</v>
      </c>
      <c r="K31">
        <f t="shared" si="1"/>
        <v>68.82</v>
      </c>
    </row>
    <row r="32" spans="8:11" ht="12.75">
      <c r="H32">
        <v>-53.15</v>
      </c>
      <c r="I32">
        <f t="shared" si="0"/>
        <v>219.99999999999997</v>
      </c>
      <c r="J32">
        <v>-53.15</v>
      </c>
      <c r="K32">
        <f t="shared" si="1"/>
        <v>72.08</v>
      </c>
    </row>
    <row r="33" spans="8:11" ht="12.75">
      <c r="H33">
        <v>-33.15</v>
      </c>
      <c r="I33">
        <f t="shared" si="0"/>
        <v>239.99999999999997</v>
      </c>
      <c r="J33">
        <v>-33.15</v>
      </c>
      <c r="K33">
        <f t="shared" si="1"/>
        <v>75.1</v>
      </c>
    </row>
    <row r="34" spans="8:11" ht="12.75">
      <c r="H34">
        <v>-13.15</v>
      </c>
      <c r="I34">
        <f t="shared" si="0"/>
        <v>260</v>
      </c>
      <c r="J34">
        <v>-13.15</v>
      </c>
      <c r="K34">
        <f t="shared" si="1"/>
        <v>77.88</v>
      </c>
    </row>
    <row r="35" spans="8:11" ht="12.75">
      <c r="H35">
        <v>0</v>
      </c>
      <c r="I35">
        <f t="shared" si="0"/>
        <v>273.15</v>
      </c>
      <c r="J35">
        <v>0</v>
      </c>
      <c r="K35">
        <f t="shared" si="1"/>
        <v>79.59</v>
      </c>
    </row>
    <row r="36" spans="8:11" ht="12.75">
      <c r="H36">
        <v>100</v>
      </c>
      <c r="I36">
        <f t="shared" si="0"/>
        <v>373.15</v>
      </c>
      <c r="J36">
        <v>100</v>
      </c>
      <c r="K36">
        <f t="shared" si="1"/>
        <v>89.85</v>
      </c>
    </row>
    <row r="37" spans="8:11" ht="12.75">
      <c r="H37">
        <v>200</v>
      </c>
      <c r="I37">
        <f t="shared" si="0"/>
        <v>473.15</v>
      </c>
      <c r="J37">
        <v>200</v>
      </c>
      <c r="K37">
        <f t="shared" si="1"/>
        <v>96.2</v>
      </c>
    </row>
    <row r="38" spans="8:11" ht="12.75">
      <c r="H38">
        <v>300</v>
      </c>
      <c r="I38">
        <f t="shared" si="0"/>
        <v>573.15</v>
      </c>
      <c r="J38">
        <v>300</v>
      </c>
      <c r="K38">
        <f t="shared" si="1"/>
        <v>99.84</v>
      </c>
    </row>
    <row r="39" spans="8:11" ht="12.75">
      <c r="H39">
        <v>400</v>
      </c>
      <c r="I39">
        <f t="shared" si="0"/>
        <v>673.15</v>
      </c>
      <c r="J39">
        <v>400</v>
      </c>
      <c r="K39">
        <f t="shared" si="1"/>
        <v>101.75</v>
      </c>
    </row>
    <row r="40" spans="8:11" ht="12.75">
      <c r="H40">
        <v>500</v>
      </c>
      <c r="I40">
        <f t="shared" si="0"/>
        <v>773.15</v>
      </c>
      <c r="J40">
        <v>500</v>
      </c>
      <c r="K40">
        <f t="shared" si="1"/>
        <v>102.72</v>
      </c>
    </row>
    <row r="41" spans="8:11" ht="12.75">
      <c r="H41">
        <v>600</v>
      </c>
      <c r="I41">
        <f t="shared" si="0"/>
        <v>873.15</v>
      </c>
      <c r="J41">
        <v>600</v>
      </c>
      <c r="K41">
        <f t="shared" si="1"/>
        <v>103.32</v>
      </c>
    </row>
    <row r="42" spans="8:11" ht="12.75">
      <c r="H42">
        <v>700</v>
      </c>
      <c r="I42">
        <f t="shared" si="0"/>
        <v>973.15</v>
      </c>
      <c r="J42">
        <v>700</v>
      </c>
      <c r="K42">
        <f t="shared" si="1"/>
        <v>103.94</v>
      </c>
    </row>
    <row r="43" spans="8:11" ht="12.75">
      <c r="H43">
        <v>800</v>
      </c>
      <c r="I43">
        <f t="shared" si="0"/>
        <v>1073.15</v>
      </c>
      <c r="J43">
        <v>800</v>
      </c>
      <c r="K43">
        <f t="shared" si="1"/>
        <v>104.75</v>
      </c>
    </row>
    <row r="44" spans="8:11" ht="12.75">
      <c r="H44">
        <v>900</v>
      </c>
      <c r="I44">
        <f t="shared" si="0"/>
        <v>1173.15</v>
      </c>
      <c r="J44">
        <v>900</v>
      </c>
      <c r="K44">
        <f t="shared" si="1"/>
        <v>105.73</v>
      </c>
    </row>
    <row r="45" spans="8:11" ht="12.75">
      <c r="H45">
        <v>1000</v>
      </c>
      <c r="I45">
        <f t="shared" si="0"/>
        <v>1273.15</v>
      </c>
      <c r="J45">
        <v>1000</v>
      </c>
      <c r="K45">
        <f t="shared" si="1"/>
        <v>106.65</v>
      </c>
    </row>
    <row r="46" spans="8:11" ht="12.75">
      <c r="H46">
        <v>1100</v>
      </c>
      <c r="I46">
        <f t="shared" si="0"/>
        <v>1373.15</v>
      </c>
      <c r="J46">
        <v>1100</v>
      </c>
      <c r="K46">
        <f t="shared" si="1"/>
        <v>107.07</v>
      </c>
    </row>
    <row r="47" spans="8:11" ht="12.75">
      <c r="H47">
        <v>1200</v>
      </c>
      <c r="I47">
        <f t="shared" si="0"/>
        <v>1473.15</v>
      </c>
      <c r="J47">
        <v>1200</v>
      </c>
      <c r="K47">
        <f t="shared" si="1"/>
        <v>106.38</v>
      </c>
    </row>
    <row r="48" spans="8:11" ht="12.75">
      <c r="H48">
        <v>1300</v>
      </c>
      <c r="I48">
        <f t="shared" si="0"/>
        <v>1573.15</v>
      </c>
      <c r="J48">
        <v>1300</v>
      </c>
      <c r="K48">
        <f t="shared" si="1"/>
        <v>103.72</v>
      </c>
    </row>
    <row r="49" spans="8:11" ht="12.75">
      <c r="H49">
        <v>1400</v>
      </c>
      <c r="I49">
        <f t="shared" si="0"/>
        <v>1673.15</v>
      </c>
      <c r="J49">
        <v>1400</v>
      </c>
      <c r="K49">
        <f t="shared" si="1"/>
        <v>98.08</v>
      </c>
    </row>
    <row r="52" spans="8:11" ht="12.75">
      <c r="H52">
        <v>226.85</v>
      </c>
      <c r="I52">
        <f>H52+273.15</f>
        <v>500</v>
      </c>
      <c r="K52">
        <f>ROUND($A$26+($B$26*I52)+($C$26*I52^2)+($D$26*I52^3)+($E$26*I52^4),2)</f>
        <v>97.4</v>
      </c>
    </row>
  </sheetData>
  <sheetProtection/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DSMT4" shapeId="321480" r:id="rId1"/>
    <oleObject progId="Equation.DSMT4" shapeId="328852" r:id="rId2"/>
    <oleObject progId="Equation.DSMT4" shapeId="38944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5" max="5" width="11.421875" style="0" bestFit="1" customWidth="1"/>
  </cols>
  <sheetData>
    <row r="1" ht="15.75">
      <c r="A1" t="s">
        <v>33</v>
      </c>
    </row>
    <row r="4" spans="1:7" ht="12.75">
      <c r="A4" t="s">
        <v>26</v>
      </c>
      <c r="G4" t="s">
        <v>27</v>
      </c>
    </row>
    <row r="8" ht="12.75">
      <c r="A8" t="s">
        <v>28</v>
      </c>
    </row>
    <row r="12" ht="15.75">
      <c r="A12" t="s">
        <v>25</v>
      </c>
    </row>
    <row r="14" spans="1:7" ht="12.75">
      <c r="A14" s="2" t="s">
        <v>15</v>
      </c>
      <c r="B14" s="2" t="s">
        <v>16</v>
      </c>
      <c r="C14" s="2" t="s">
        <v>17</v>
      </c>
      <c r="D14" s="2" t="s">
        <v>18</v>
      </c>
      <c r="E14" s="2" t="s">
        <v>23</v>
      </c>
      <c r="F14" s="2" t="s">
        <v>30</v>
      </c>
      <c r="G14" s="2" t="s">
        <v>31</v>
      </c>
    </row>
    <row r="15" spans="1:7" ht="12.75">
      <c r="A15" s="2">
        <v>35.946</v>
      </c>
      <c r="B15" s="2">
        <f>5.2294*10^-2</f>
        <v>0.052294</v>
      </c>
      <c r="C15" s="2">
        <f>2.0321*10^-4</f>
        <v>0.00020321</v>
      </c>
      <c r="D15" s="3">
        <f>-2.2795*10^-7</f>
        <v>-2.2795E-07</v>
      </c>
      <c r="E15" s="2">
        <f>6.9123*10^-11</f>
        <v>6.9123E-11</v>
      </c>
      <c r="F15" s="2">
        <v>300</v>
      </c>
      <c r="G15" s="2">
        <v>600</v>
      </c>
    </row>
    <row r="18" spans="1:7" ht="12.75">
      <c r="A18" t="s">
        <v>26</v>
      </c>
      <c r="G18" t="s">
        <v>27</v>
      </c>
    </row>
    <row r="23" ht="12.75">
      <c r="A23" t="s">
        <v>28</v>
      </c>
    </row>
    <row r="32" spans="2:3" ht="12.75">
      <c r="B32">
        <f>ROUND(($A$15*(G15-F15)+($B$15*(G15^2-F15^2)/2)+($C$15*(G15^3-F15^3)/3)+($D$15*(G15^4-F15^4)/4)+($E$15*(G15^5-F15^5))/5),0)</f>
        <v>24763</v>
      </c>
      <c r="C32" t="s">
        <v>32</v>
      </c>
    </row>
    <row r="36" ht="12.75">
      <c r="A36" t="s">
        <v>28</v>
      </c>
    </row>
    <row r="43" ht="12.75">
      <c r="A43" t="s">
        <v>29</v>
      </c>
    </row>
    <row r="45" spans="1:6" ht="12.75">
      <c r="A45" t="s">
        <v>15</v>
      </c>
      <c r="B45" t="s">
        <v>16</v>
      </c>
      <c r="C45" t="s">
        <v>17</v>
      </c>
      <c r="D45" t="s">
        <v>18</v>
      </c>
      <c r="E45" t="s">
        <v>30</v>
      </c>
      <c r="F45" t="s">
        <v>31</v>
      </c>
    </row>
    <row r="46" spans="1:6" ht="12.75">
      <c r="A46">
        <v>83.703</v>
      </c>
      <c r="B46">
        <v>0.51666</v>
      </c>
      <c r="C46">
        <v>-0.001491</v>
      </c>
      <c r="D46" s="1">
        <v>1.9725E-06</v>
      </c>
      <c r="E46">
        <v>300</v>
      </c>
      <c r="F46">
        <v>500</v>
      </c>
    </row>
    <row r="49" spans="2:3" ht="12.75">
      <c r="B49">
        <v>36193</v>
      </c>
      <c r="C49" t="s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7"/>
  <legacyDrawing r:id="rId6"/>
  <oleObjects>
    <oleObject progId="Equation.DSMT4" shapeId="173194" r:id="rId1"/>
    <oleObject progId="Equation.DSMT4" shapeId="186331" r:id="rId2"/>
    <oleObject progId="Equation.DSMT4" shapeId="188837" r:id="rId3"/>
    <oleObject progId="Equation.DSMT4" shapeId="195907" r:id="rId4"/>
    <oleObject progId="Equation.DSMT4" shapeId="20619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Coker</dc:creator>
  <cp:keywords/>
  <dc:description/>
  <cp:lastModifiedBy>Reed Elsevier</cp:lastModifiedBy>
  <cp:lastPrinted>2004-07-28T00:12:32Z</cp:lastPrinted>
  <dcterms:created xsi:type="dcterms:W3CDTF">2004-01-30T18:24:21Z</dcterms:created>
  <dcterms:modified xsi:type="dcterms:W3CDTF">2012-09-11T11:17:29Z</dcterms:modified>
  <cp:category/>
  <cp:version/>
  <cp:contentType/>
  <cp:contentStatus/>
</cp:coreProperties>
</file>