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510" windowHeight="7935" tabRatio="1000" firstSheet="2" activeTab="4"/>
  </bookViews>
  <sheets>
    <sheet name="Thermal-cond. of-organic-Liquid" sheetId="1" r:id="rId1"/>
    <sheet name="Thermal-cond-of- inorganic" sheetId="2" r:id="rId2"/>
    <sheet name="Thermal-cond.-of-solid" sheetId="3" r:id="rId3"/>
    <sheet name="Thermal cond of ethanol" sheetId="4" r:id="rId4"/>
    <sheet name="Thermal cond. of water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<sst xmlns="http://schemas.openxmlformats.org/spreadsheetml/2006/main" count="162" uniqueCount="47">
  <si>
    <t>Thermal conductivity of Liquid by A.K. Coker</t>
  </si>
  <si>
    <t>Liquid thermal conductivities are required in man chemical and process engineering</t>
  </si>
  <si>
    <t xml:space="preserve">applications, where heat transfer is prevalent.  They are required to evaluate the </t>
  </si>
  <si>
    <t xml:space="preserve">Nusselt number, </t>
  </si>
  <si>
    <t>the Prandtl number</t>
  </si>
  <si>
    <t>and</t>
  </si>
  <si>
    <t>in correlations to predict the idealized condensing film coefficient based upon</t>
  </si>
  <si>
    <t>laminar flow over a cooled surface.</t>
  </si>
  <si>
    <t>Thermal Conductivity Correlation</t>
  </si>
  <si>
    <t>For organic compounds, the correlation for thermal conductivity of liquid as a function</t>
  </si>
  <si>
    <t>of temperature is given by:</t>
  </si>
  <si>
    <t>where</t>
  </si>
  <si>
    <t>thermal coductivity of lquid, W/mK</t>
  </si>
  <si>
    <r>
      <t>k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</t>
    </r>
  </si>
  <si>
    <t>A, B, and C=</t>
  </si>
  <si>
    <t>T=</t>
  </si>
  <si>
    <t>temperature, K</t>
  </si>
  <si>
    <t>Regression coeffiients of Toluene:</t>
  </si>
  <si>
    <t>A</t>
  </si>
  <si>
    <t>B</t>
  </si>
  <si>
    <t>C</t>
  </si>
  <si>
    <t>Temp, K</t>
  </si>
  <si>
    <r>
      <t>k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, (W/mK)</t>
    </r>
  </si>
  <si>
    <r>
      <t xml:space="preserve">Temp,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</si>
  <si>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r>
      <t xml:space="preserve">Temp.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</si>
  <si>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r>
      <t>T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>, K</t>
    </r>
  </si>
  <si>
    <r>
      <t>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, K</t>
    </r>
  </si>
  <si>
    <r>
      <t>T</t>
    </r>
    <r>
      <rPr>
        <vertAlign val="subscript"/>
        <sz val="10"/>
        <rFont val="Arial"/>
        <family val="2"/>
      </rPr>
      <t>25oC</t>
    </r>
  </si>
  <si>
    <r>
      <t>T</t>
    </r>
    <r>
      <rPr>
        <vertAlign val="subscript"/>
        <sz val="10"/>
        <rFont val="Arial"/>
        <family val="2"/>
      </rPr>
      <t>min</t>
    </r>
  </si>
  <si>
    <r>
      <t>T</t>
    </r>
    <r>
      <rPr>
        <vertAlign val="subscript"/>
        <sz val="10"/>
        <rFont val="Arial"/>
        <family val="2"/>
      </rPr>
      <t>max</t>
    </r>
  </si>
  <si>
    <t>regression coefficients for chemical compound</t>
  </si>
  <si>
    <t>For inorganic compounds, the correlation for thermal conductivity of liquid  and solid as a function</t>
  </si>
  <si>
    <t>k=</t>
  </si>
  <si>
    <t>thermal conductivity of liquid or solid, W/(m.K)</t>
  </si>
  <si>
    <t xml:space="preserve">A, B, and C = </t>
  </si>
  <si>
    <t>T =</t>
  </si>
  <si>
    <t>Regression coeffiients of Water:</t>
  </si>
  <si>
    <t>Phase</t>
  </si>
  <si>
    <t>liquid</t>
  </si>
  <si>
    <t>Thermal conductivity of inorganic liquid by A.K. Coker</t>
  </si>
  <si>
    <t xml:space="preserve">Regression coeffiients of Iron </t>
  </si>
  <si>
    <t>solid</t>
  </si>
  <si>
    <t>C2H6O</t>
  </si>
  <si>
    <t>Ethanol</t>
  </si>
  <si>
    <t>Regression coeffiients of Ethanol</t>
  </si>
  <si>
    <t>H2O</t>
  </si>
  <si>
    <t>Water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</si>
</sst>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.75"/>
      <color indexed="8"/>
      <name val="Times New Roman"/>
      <family val="0"/>
    </font>
    <font>
      <sz val="9.85"/>
      <color indexed="8"/>
      <name val="Times New Roman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vertAlign val="superscript"/>
      <sz val="12"/>
      <color indexed="8"/>
      <name val="Times New Roman"/>
      <family val="0"/>
    </font>
    <font>
      <vertAlign val="subscript"/>
      <sz val="12"/>
      <color indexed="8"/>
      <name val="Times New Roman"/>
      <family val="0"/>
    </font>
    <font>
      <vertAlign val="superscript"/>
      <sz val="10.75"/>
      <color indexed="8"/>
      <name val="Times New Roman"/>
      <family val="0"/>
    </font>
    <font>
      <vertAlign val="subscript"/>
      <sz val="10.75"/>
      <color indexed="8"/>
      <name val="Times New Roman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Thermal Conductivity of Toluene (C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H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31"/>
          <c:w val="0.751"/>
          <c:h val="0.75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'Thermal-cond. of-organic-Liquid'!$H$29:$H$48</c:f>
              <c:numCache/>
            </c:numRef>
          </c:xVal>
          <c:yVal>
            <c:numRef>
              <c:f>'Thermal-cond. of-organic-Liquid'!$I$29:$I$48</c:f>
              <c:numCache/>
            </c:numRef>
          </c:yVal>
          <c:smooth val="1"/>
        </c:ser>
        <c:axId val="26484519"/>
        <c:axId val="37034080"/>
      </c:scatterChart>
      <c:valAx>
        <c:axId val="26484519"/>
        <c:scaling>
          <c:orientation val="minMax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4080"/>
        <c:crosses val="autoZero"/>
        <c:crossBetween val="midCat"/>
        <c:dispUnits/>
      </c:valAx>
      <c:valAx>
        <c:axId val="3703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Thermal Conductivity, W/(m.K)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4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44975"/>
          <c:w val="0.157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Thermal conductivity of Water (H</a:t>
            </a:r>
            <a:r>
              <a:rPr lang="en-US" cap="none" sz="1075" b="0" i="0" u="none" baseline="-25000">
                <a:solidFill>
                  <a:srgbClr val="000000"/>
                </a:solidFill>
              </a:rPr>
              <a:t>2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O)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33"/>
          <c:w val="0.74025"/>
          <c:h val="0.74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'Thermal-cond-of- inorganic'!$I$28:$I$45</c:f>
              <c:numCache/>
            </c:numRef>
          </c:xVal>
          <c:yVal>
            <c:numRef>
              <c:f>'Thermal-cond-of- inorganic'!$J$28:$J$45</c:f>
              <c:numCache/>
            </c:numRef>
          </c:yVal>
          <c:smooth val="1"/>
        </c:ser>
        <c:axId val="64871265"/>
        <c:axId val="46970474"/>
      </c:scatterChart>
      <c:valAx>
        <c:axId val="64871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075" b="0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0474"/>
        <c:crosses val="autoZero"/>
        <c:crossBetween val="midCat"/>
        <c:dispUnits/>
      </c:valAx>
      <c:valAx>
        <c:axId val="4697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Thermal Conductivity, W/(m.K)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12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44175"/>
          <c:w val="0.1632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Thermal Conductivity of Iron (Fe)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22"/>
          <c:w val="0.76225"/>
          <c:h val="0.76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'Thermal-cond.-of-solid'!$I$28:$I$48</c:f>
              <c:numCache/>
            </c:numRef>
          </c:xVal>
          <c:yVal>
            <c:numRef>
              <c:f>'Thermal-cond.-of-solid'!$J$28:$J$48</c:f>
              <c:numCache/>
            </c:numRef>
          </c:yVal>
          <c:smooth val="1"/>
        </c:ser>
        <c:axId val="20081083"/>
        <c:axId val="46512020"/>
      </c:scatterChart>
      <c:valAx>
        <c:axId val="20081083"/>
        <c:scaling>
          <c:orientation val="minMax"/>
          <c:min val="-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</a:t>
                </a:r>
                <a:r>
                  <a:rPr lang="en-US" cap="none" sz="1200" b="0" i="0" u="none" baseline="30000">
                    <a:solidFill>
                      <a:srgbClr val="000000"/>
                    </a:solidFill>
                  </a:rPr>
                  <a:t> o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2020"/>
        <c:crosses val="autoZero"/>
        <c:crossBetween val="midCat"/>
        <c:dispUnits/>
      </c:valAx>
      <c:valAx>
        <c:axId val="4651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Thermal Conductivity, W/(m.K)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81083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435"/>
          <c:w val="0.150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Thermal conductivity of ethanol (C2H5OH)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08"/>
          <c:w val="0.74875"/>
          <c:h val="0.85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'Thermal cond of ethanol'!$H$34:$H$46</c:f>
              <c:numCache/>
            </c:numRef>
          </c:xVal>
          <c:yVal>
            <c:numRef>
              <c:f>'Thermal cond of ethanol'!$I$34:$I$46</c:f>
              <c:numCache/>
            </c:numRef>
          </c:yVal>
          <c:smooth val="1"/>
        </c:ser>
        <c:axId val="15954997"/>
        <c:axId val="9377246"/>
      </c:scatterChart>
      <c:valAx>
        <c:axId val="1595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Temperature, oC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77246"/>
        <c:crosses val="autoZero"/>
        <c:crossBetween val="midCat"/>
        <c:dispUnits/>
      </c:valAx>
      <c:valAx>
        <c:axId val="9377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Thermal conductivity, (W/m K)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549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"/>
          <c:y val="0.5085"/>
          <c:w val="0.15525"/>
          <c:h val="0.0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Thermal conductivity of Water (H</a:t>
            </a:r>
            <a:r>
              <a:rPr lang="en-US" cap="none" sz="1075" b="0" i="0" u="none" baseline="-25000">
                <a:solidFill>
                  <a:srgbClr val="000000"/>
                </a:solidFill>
              </a:rPr>
              <a:t>2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O)</a:t>
            </a:r>
          </a:p>
        </c:rich>
      </c:tx>
      <c:layout>
        <c:manualLayout>
          <c:xMode val="factor"/>
          <c:yMode val="factor"/>
          <c:x val="0.05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325"/>
          <c:w val="0.76925"/>
          <c:h val="0.74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'Thermal-cond-of- inorganic'!$I$28:$I$45</c:f>
              <c:numCache>
                <c:ptCount val="18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</c:numCache>
            </c:numRef>
          </c:xVal>
          <c:yVal>
            <c:numRef>
              <c:f>'Thermal-cond-of- inorganic'!$J$28:$J$45</c:f>
              <c:numCache>
                <c:ptCount val="18"/>
                <c:pt idx="0">
                  <c:v>0.5707</c:v>
                </c:pt>
                <c:pt idx="1">
                  <c:v>0.6002</c:v>
                </c:pt>
                <c:pt idx="2">
                  <c:v>0.6253</c:v>
                </c:pt>
                <c:pt idx="3">
                  <c:v>0.6459</c:v>
                </c:pt>
                <c:pt idx="4">
                  <c:v>0.6621</c:v>
                </c:pt>
                <c:pt idx="5">
                  <c:v>0.6739</c:v>
                </c:pt>
                <c:pt idx="6">
                  <c:v>0.6812</c:v>
                </c:pt>
                <c:pt idx="7">
                  <c:v>0.6842</c:v>
                </c:pt>
                <c:pt idx="8">
                  <c:v>0.6826</c:v>
                </c:pt>
                <c:pt idx="9">
                  <c:v>0.6767</c:v>
                </c:pt>
                <c:pt idx="10">
                  <c:v>0.6663</c:v>
                </c:pt>
                <c:pt idx="11">
                  <c:v>0.6515</c:v>
                </c:pt>
                <c:pt idx="12">
                  <c:v>0.6323</c:v>
                </c:pt>
                <c:pt idx="13">
                  <c:v>0.6086</c:v>
                </c:pt>
                <c:pt idx="14">
                  <c:v>0.5805</c:v>
                </c:pt>
                <c:pt idx="15">
                  <c:v>0.548</c:v>
                </c:pt>
                <c:pt idx="16">
                  <c:v>0.511</c:v>
                </c:pt>
                <c:pt idx="17">
                  <c:v>0.4696</c:v>
                </c:pt>
              </c:numCache>
            </c:numRef>
          </c:yVal>
          <c:smooth val="1"/>
        </c:ser>
        <c:axId val="17286351"/>
        <c:axId val="21359432"/>
      </c:scatterChart>
      <c:valAx>
        <c:axId val="17286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075" b="0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9432"/>
        <c:crosses val="autoZero"/>
        <c:crossBetween val="midCat"/>
        <c:dispUnits/>
      </c:valAx>
      <c:valAx>
        <c:axId val="2135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Thermal Conductivity, W/(m.K)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63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44175"/>
          <c:w val="0.161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54</xdr:row>
      <xdr:rowOff>19050</xdr:rowOff>
    </xdr:from>
    <xdr:to>
      <xdr:col>8</xdr:col>
      <xdr:colOff>476250</xdr:colOff>
      <xdr:row>77</xdr:row>
      <xdr:rowOff>85725</xdr:rowOff>
    </xdr:to>
    <xdr:graphicFrame>
      <xdr:nvGraphicFramePr>
        <xdr:cNvPr id="1" name="Chart 4"/>
        <xdr:cNvGraphicFramePr/>
      </xdr:nvGraphicFramePr>
      <xdr:xfrm>
        <a:off x="57150" y="8953500"/>
        <a:ext cx="54673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47625</xdr:rowOff>
    </xdr:from>
    <xdr:to>
      <xdr:col>7</xdr:col>
      <xdr:colOff>76200</xdr:colOff>
      <xdr:row>48</xdr:row>
      <xdr:rowOff>0</xdr:rowOff>
    </xdr:to>
    <xdr:graphicFrame>
      <xdr:nvGraphicFramePr>
        <xdr:cNvPr id="1" name="Chart 4"/>
        <xdr:cNvGraphicFramePr/>
      </xdr:nvGraphicFramePr>
      <xdr:xfrm>
        <a:off x="0" y="4781550"/>
        <a:ext cx="48101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9525</xdr:rowOff>
    </xdr:from>
    <xdr:to>
      <xdr:col>9</xdr:col>
      <xdr:colOff>95250</xdr:colOff>
      <xdr:row>72</xdr:row>
      <xdr:rowOff>85725</xdr:rowOff>
    </xdr:to>
    <xdr:graphicFrame>
      <xdr:nvGraphicFramePr>
        <xdr:cNvPr id="1" name="Chart 4"/>
        <xdr:cNvGraphicFramePr/>
      </xdr:nvGraphicFramePr>
      <xdr:xfrm>
        <a:off x="0" y="8058150"/>
        <a:ext cx="5705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53</xdr:row>
      <xdr:rowOff>57150</xdr:rowOff>
    </xdr:from>
    <xdr:to>
      <xdr:col>8</xdr:col>
      <xdr:colOff>95250</xdr:colOff>
      <xdr:row>78</xdr:row>
      <xdr:rowOff>66675</xdr:rowOff>
    </xdr:to>
    <xdr:graphicFrame>
      <xdr:nvGraphicFramePr>
        <xdr:cNvPr id="1" name="Chart 3"/>
        <xdr:cNvGraphicFramePr/>
      </xdr:nvGraphicFramePr>
      <xdr:xfrm>
        <a:off x="38100" y="8829675"/>
        <a:ext cx="49339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47625</xdr:rowOff>
    </xdr:from>
    <xdr:to>
      <xdr:col>6</xdr:col>
      <xdr:colOff>200025</xdr:colOff>
      <xdr:row>48</xdr:row>
      <xdr:rowOff>0</xdr:rowOff>
    </xdr:to>
    <xdr:graphicFrame>
      <xdr:nvGraphicFramePr>
        <xdr:cNvPr id="1" name="Chart 4"/>
        <xdr:cNvGraphicFramePr/>
      </xdr:nvGraphicFramePr>
      <xdr:xfrm>
        <a:off x="0" y="4781550"/>
        <a:ext cx="38576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65">
      <selection activeCell="A79" sqref="A1:J79"/>
    </sheetView>
  </sheetViews>
  <sheetFormatPr defaultColWidth="9.140625" defaultRowHeight="12.75"/>
  <cols>
    <col min="1" max="1" width="11.7109375" style="0" customWidth="1"/>
    <col min="9" max="9" width="10.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spans="1:7" ht="12.75">
      <c r="A5" t="s">
        <v>3</v>
      </c>
      <c r="D5" t="s">
        <v>4</v>
      </c>
      <c r="G5" t="s">
        <v>5</v>
      </c>
    </row>
    <row r="8" ht="12.75">
      <c r="A8" t="s">
        <v>6</v>
      </c>
    </row>
    <row r="9" ht="12.75">
      <c r="A9" t="s">
        <v>7</v>
      </c>
    </row>
    <row r="11" ht="12.75">
      <c r="A11" t="s">
        <v>8</v>
      </c>
    </row>
    <row r="13" ht="12.75">
      <c r="A13" t="s">
        <v>9</v>
      </c>
    </row>
    <row r="14" ht="12.75">
      <c r="A14" t="s">
        <v>10</v>
      </c>
    </row>
    <row r="20" ht="12.75">
      <c r="A20" t="s">
        <v>11</v>
      </c>
    </row>
    <row r="22" spans="1:2" ht="15.75">
      <c r="A22" t="s">
        <v>13</v>
      </c>
      <c r="B22" t="s">
        <v>12</v>
      </c>
    </row>
    <row r="23" spans="1:2" ht="12.75">
      <c r="A23" t="s">
        <v>14</v>
      </c>
      <c r="B23" t="s">
        <v>30</v>
      </c>
    </row>
    <row r="24" spans="1:2" ht="12.75">
      <c r="A24" t="s">
        <v>15</v>
      </c>
      <c r="B24" t="s">
        <v>16</v>
      </c>
    </row>
    <row r="26" ht="12.75">
      <c r="A26" t="s">
        <v>17</v>
      </c>
    </row>
    <row r="28" spans="1:9" ht="15.75">
      <c r="A28" s="1" t="s">
        <v>18</v>
      </c>
      <c r="B28" s="1" t="s">
        <v>19</v>
      </c>
      <c r="C28" s="1" t="s">
        <v>20</v>
      </c>
      <c r="D28" s="1" t="s">
        <v>25</v>
      </c>
      <c r="E28" s="1" t="s">
        <v>26</v>
      </c>
      <c r="F28" s="1" t="s">
        <v>24</v>
      </c>
      <c r="G28" s="1" t="s">
        <v>21</v>
      </c>
      <c r="H28" s="1" t="s">
        <v>23</v>
      </c>
      <c r="I28" s="1" t="s">
        <v>22</v>
      </c>
    </row>
    <row r="29" spans="1:9" ht="12.75">
      <c r="A29" s="1">
        <v>-1.6735</v>
      </c>
      <c r="B29" s="1">
        <v>0.9773</v>
      </c>
      <c r="C29" s="1">
        <v>591.79</v>
      </c>
      <c r="D29" s="1">
        <v>178</v>
      </c>
      <c r="E29" s="1">
        <v>562</v>
      </c>
      <c r="F29" s="1">
        <v>-100</v>
      </c>
      <c r="G29" s="1">
        <f>F29+273.15</f>
        <v>173.14999999999998</v>
      </c>
      <c r="H29" s="1">
        <v>-100</v>
      </c>
      <c r="I29" s="1">
        <f>ROUND(10^($A$29+($B$29*(1-G29/$C$29)^(2/7))),4)</f>
        <v>0.1628</v>
      </c>
    </row>
    <row r="30" spans="1:9" ht="12.75">
      <c r="A30" s="1"/>
      <c r="B30" s="1"/>
      <c r="C30" s="1"/>
      <c r="D30" s="1"/>
      <c r="E30" s="1"/>
      <c r="F30" s="1">
        <v>-80</v>
      </c>
      <c r="G30" s="1">
        <f aca="true" t="shared" si="0" ref="G30:G50">F30+273.15</f>
        <v>193.14999999999998</v>
      </c>
      <c r="H30" s="1">
        <v>-80</v>
      </c>
      <c r="I30" s="1">
        <f aca="true" t="shared" si="1" ref="I30:I50">ROUND(10^($A$29+($B$29*(1-G30/$C$29)^(2/7))),4)</f>
        <v>0.1583</v>
      </c>
    </row>
    <row r="31" spans="1:9" ht="12.75">
      <c r="A31" s="1"/>
      <c r="B31" s="1"/>
      <c r="C31" s="1"/>
      <c r="D31" s="1"/>
      <c r="E31" s="1"/>
      <c r="F31" s="1">
        <v>-60</v>
      </c>
      <c r="G31" s="1">
        <f t="shared" si="0"/>
        <v>213.14999999999998</v>
      </c>
      <c r="H31" s="1">
        <v>-60</v>
      </c>
      <c r="I31" s="1">
        <f t="shared" si="1"/>
        <v>0.1537</v>
      </c>
    </row>
    <row r="32" spans="1:9" ht="12.75">
      <c r="A32" s="1"/>
      <c r="B32" s="1"/>
      <c r="C32" s="1"/>
      <c r="D32" s="1"/>
      <c r="E32" s="1"/>
      <c r="F32" s="1">
        <v>-40</v>
      </c>
      <c r="G32" s="1">
        <f t="shared" si="0"/>
        <v>233.14999999999998</v>
      </c>
      <c r="H32" s="1">
        <v>-40</v>
      </c>
      <c r="I32" s="1">
        <f t="shared" si="1"/>
        <v>0.1491</v>
      </c>
    </row>
    <row r="33" spans="1:9" ht="12.75">
      <c r="A33" s="1"/>
      <c r="B33" s="1"/>
      <c r="C33" s="1"/>
      <c r="D33" s="1"/>
      <c r="E33" s="1"/>
      <c r="F33" s="1">
        <v>-20</v>
      </c>
      <c r="G33" s="1">
        <f t="shared" si="0"/>
        <v>253.14999999999998</v>
      </c>
      <c r="H33" s="1">
        <v>-20</v>
      </c>
      <c r="I33" s="1">
        <f t="shared" si="1"/>
        <v>0.1445</v>
      </c>
    </row>
    <row r="34" spans="1:9" ht="12.75">
      <c r="A34" s="1"/>
      <c r="B34" s="1"/>
      <c r="C34" s="1"/>
      <c r="D34" s="1"/>
      <c r="E34" s="1"/>
      <c r="F34" s="1">
        <v>0</v>
      </c>
      <c r="G34" s="1">
        <f t="shared" si="0"/>
        <v>273.15</v>
      </c>
      <c r="H34" s="1">
        <v>0</v>
      </c>
      <c r="I34" s="1">
        <f t="shared" si="1"/>
        <v>0.1398</v>
      </c>
    </row>
    <row r="35" spans="1:9" ht="12.75">
      <c r="A35" s="1"/>
      <c r="B35" s="1"/>
      <c r="C35" s="1"/>
      <c r="D35" s="1"/>
      <c r="E35" s="1"/>
      <c r="F35" s="1">
        <v>20</v>
      </c>
      <c r="G35" s="1">
        <f t="shared" si="0"/>
        <v>293.15</v>
      </c>
      <c r="H35" s="1">
        <v>20</v>
      </c>
      <c r="I35" s="1">
        <f t="shared" si="1"/>
        <v>0.135</v>
      </c>
    </row>
    <row r="36" spans="1:9" ht="12.75">
      <c r="A36" s="1"/>
      <c r="B36" s="1"/>
      <c r="C36" s="1"/>
      <c r="D36" s="1"/>
      <c r="E36" s="1"/>
      <c r="F36" s="1">
        <v>40</v>
      </c>
      <c r="G36" s="1">
        <f t="shared" si="0"/>
        <v>313.15</v>
      </c>
      <c r="H36" s="1">
        <v>40</v>
      </c>
      <c r="I36" s="1">
        <f t="shared" si="1"/>
        <v>0.1302</v>
      </c>
    </row>
    <row r="37" spans="1:9" ht="12.75">
      <c r="A37" s="1"/>
      <c r="B37" s="1"/>
      <c r="C37" s="1"/>
      <c r="D37" s="1"/>
      <c r="E37" s="1"/>
      <c r="F37" s="1">
        <v>60</v>
      </c>
      <c r="G37" s="1">
        <f t="shared" si="0"/>
        <v>333.15</v>
      </c>
      <c r="H37" s="1">
        <v>60</v>
      </c>
      <c r="I37" s="1">
        <f t="shared" si="1"/>
        <v>0.1253</v>
      </c>
    </row>
    <row r="38" spans="1:9" ht="12.75">
      <c r="A38" s="1"/>
      <c r="B38" s="1"/>
      <c r="C38" s="1"/>
      <c r="D38" s="1"/>
      <c r="E38" s="1"/>
      <c r="F38" s="1">
        <v>80</v>
      </c>
      <c r="G38" s="1">
        <f t="shared" si="0"/>
        <v>353.15</v>
      </c>
      <c r="H38" s="1">
        <v>80</v>
      </c>
      <c r="I38" s="1">
        <f t="shared" si="1"/>
        <v>0.1203</v>
      </c>
    </row>
    <row r="39" spans="1:9" ht="12.75">
      <c r="A39" s="1"/>
      <c r="B39" s="1"/>
      <c r="C39" s="1"/>
      <c r="D39" s="1"/>
      <c r="E39" s="1"/>
      <c r="F39" s="1">
        <v>100</v>
      </c>
      <c r="G39" s="1">
        <f t="shared" si="0"/>
        <v>373.15</v>
      </c>
      <c r="H39" s="1">
        <v>100</v>
      </c>
      <c r="I39" s="1">
        <f t="shared" si="1"/>
        <v>0.1153</v>
      </c>
    </row>
    <row r="40" spans="1:9" ht="12.75">
      <c r="A40" s="1"/>
      <c r="B40" s="1"/>
      <c r="C40" s="1"/>
      <c r="D40" s="1"/>
      <c r="E40" s="1"/>
      <c r="F40" s="1">
        <v>120</v>
      </c>
      <c r="G40" s="1">
        <f t="shared" si="0"/>
        <v>393.15</v>
      </c>
      <c r="H40" s="1">
        <v>120</v>
      </c>
      <c r="I40" s="1">
        <f t="shared" si="1"/>
        <v>0.1101</v>
      </c>
    </row>
    <row r="41" spans="1:9" ht="12.75">
      <c r="A41" s="1"/>
      <c r="B41" s="1"/>
      <c r="C41" s="1"/>
      <c r="D41" s="1"/>
      <c r="E41" s="1"/>
      <c r="F41" s="1">
        <v>140</v>
      </c>
      <c r="G41" s="1">
        <f t="shared" si="0"/>
        <v>413.15</v>
      </c>
      <c r="H41" s="1">
        <v>140</v>
      </c>
      <c r="I41" s="1">
        <f t="shared" si="1"/>
        <v>0.1049</v>
      </c>
    </row>
    <row r="42" spans="1:9" ht="12.75">
      <c r="A42" s="1"/>
      <c r="B42" s="1"/>
      <c r="C42" s="1"/>
      <c r="D42" s="1"/>
      <c r="E42" s="1"/>
      <c r="F42" s="1">
        <v>160</v>
      </c>
      <c r="G42" s="1">
        <f t="shared" si="0"/>
        <v>433.15</v>
      </c>
      <c r="H42" s="1">
        <v>160</v>
      </c>
      <c r="I42" s="1">
        <f t="shared" si="1"/>
        <v>0.0994</v>
      </c>
    </row>
    <row r="43" spans="1:9" ht="12.75">
      <c r="A43" s="1"/>
      <c r="B43" s="1"/>
      <c r="C43" s="1"/>
      <c r="D43" s="1"/>
      <c r="E43" s="1"/>
      <c r="F43" s="1">
        <v>180</v>
      </c>
      <c r="G43" s="1">
        <f t="shared" si="0"/>
        <v>453.15</v>
      </c>
      <c r="H43" s="1">
        <v>180</v>
      </c>
      <c r="I43" s="1">
        <f t="shared" si="1"/>
        <v>0.0938</v>
      </c>
    </row>
    <row r="44" spans="1:9" ht="12.75">
      <c r="A44" s="1"/>
      <c r="B44" s="1"/>
      <c r="C44" s="1"/>
      <c r="D44" s="1"/>
      <c r="E44" s="1"/>
      <c r="F44" s="1">
        <v>200</v>
      </c>
      <c r="G44" s="1">
        <f t="shared" si="0"/>
        <v>473.15</v>
      </c>
      <c r="H44" s="1">
        <v>200</v>
      </c>
      <c r="I44" s="1">
        <f t="shared" si="1"/>
        <v>0.0879</v>
      </c>
    </row>
    <row r="45" spans="1:9" ht="12.75">
      <c r="A45" s="1"/>
      <c r="B45" s="1"/>
      <c r="C45" s="1"/>
      <c r="D45" s="1"/>
      <c r="E45" s="1"/>
      <c r="F45" s="1">
        <v>220</v>
      </c>
      <c r="G45" s="1">
        <f t="shared" si="0"/>
        <v>493.15</v>
      </c>
      <c r="H45" s="1">
        <v>220</v>
      </c>
      <c r="I45" s="1">
        <f t="shared" si="1"/>
        <v>0.0817</v>
      </c>
    </row>
    <row r="46" spans="1:9" ht="12.75">
      <c r="A46" s="1"/>
      <c r="B46" s="1"/>
      <c r="C46" s="1"/>
      <c r="D46" s="1"/>
      <c r="E46" s="1"/>
      <c r="F46" s="1">
        <v>240</v>
      </c>
      <c r="G46" s="1">
        <f t="shared" si="0"/>
        <v>513.15</v>
      </c>
      <c r="H46" s="1">
        <v>240</v>
      </c>
      <c r="I46" s="1">
        <f t="shared" si="1"/>
        <v>0.0751</v>
      </c>
    </row>
    <row r="47" spans="1:9" ht="12.75">
      <c r="A47" s="1"/>
      <c r="B47" s="1"/>
      <c r="C47" s="1"/>
      <c r="D47" s="1"/>
      <c r="E47" s="1"/>
      <c r="F47" s="1">
        <v>260</v>
      </c>
      <c r="G47" s="1">
        <f t="shared" si="0"/>
        <v>533.15</v>
      </c>
      <c r="H47" s="1">
        <v>260</v>
      </c>
      <c r="I47" s="1">
        <f t="shared" si="1"/>
        <v>0.0678</v>
      </c>
    </row>
    <row r="48" spans="1:9" ht="12.75">
      <c r="A48" s="1"/>
      <c r="B48" s="1"/>
      <c r="C48" s="1"/>
      <c r="D48" s="1"/>
      <c r="E48" s="1"/>
      <c r="F48" s="1">
        <v>280</v>
      </c>
      <c r="G48" s="1">
        <f t="shared" si="0"/>
        <v>553.15</v>
      </c>
      <c r="H48" s="1">
        <v>280</v>
      </c>
      <c r="I48" s="1">
        <f t="shared" si="1"/>
        <v>0.0595</v>
      </c>
    </row>
    <row r="49" spans="5:9" ht="15.75">
      <c r="E49" t="s">
        <v>27</v>
      </c>
      <c r="F49" s="1">
        <v>25</v>
      </c>
      <c r="G49" s="1">
        <f t="shared" si="0"/>
        <v>298.15</v>
      </c>
      <c r="I49" s="1">
        <f t="shared" si="1"/>
        <v>0.1338</v>
      </c>
    </row>
    <row r="50" spans="5:9" ht="15.75">
      <c r="E50" t="s">
        <v>28</v>
      </c>
      <c r="F50" s="1">
        <v>-95.15</v>
      </c>
      <c r="G50" s="1">
        <f t="shared" si="0"/>
        <v>177.99999999999997</v>
      </c>
      <c r="I50" s="1">
        <f t="shared" si="1"/>
        <v>0.1617</v>
      </c>
    </row>
    <row r="51" spans="5:9" ht="15.75">
      <c r="E51" t="s">
        <v>29</v>
      </c>
      <c r="F51" s="1">
        <v>288.85</v>
      </c>
      <c r="G51" s="1">
        <f>F51+273.15</f>
        <v>562</v>
      </c>
      <c r="I51" s="1">
        <f>ROUND(10^($A$29+($B$29*(1-G51/$C$29)^(2/7))),4)</f>
        <v>0.0553</v>
      </c>
    </row>
    <row r="52" spans="6:9" ht="12.75">
      <c r="F52" s="1">
        <v>86.85</v>
      </c>
      <c r="G52" s="1">
        <f>F52+273.15</f>
        <v>360</v>
      </c>
      <c r="I52" s="1">
        <f>ROUND(10^($A$29+($B$29*(1-G52/$C$29)^(2/7))),4)</f>
        <v>0.1186</v>
      </c>
    </row>
  </sheetData>
  <sheetProtection/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Equation.DSMT4" shapeId="324400" r:id="rId1"/>
    <oleObject progId="Equation.DSMT4" shapeId="329143" r:id="rId2"/>
    <oleObject progId="Equation.DSMT4" shapeId="34289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M57"/>
    </sheetView>
  </sheetViews>
  <sheetFormatPr defaultColWidth="9.140625" defaultRowHeight="12.75"/>
  <cols>
    <col min="1" max="1" width="13.28125" style="0" customWidth="1"/>
    <col min="3" max="3" width="12.00390625" style="0" bestFit="1" customWidth="1"/>
    <col min="9" max="9" width="10.8515625" style="0" customWidth="1"/>
  </cols>
  <sheetData>
    <row r="1" ht="12.75">
      <c r="A1" t="s">
        <v>39</v>
      </c>
    </row>
    <row r="3" ht="12.75">
      <c r="A3" t="s">
        <v>1</v>
      </c>
    </row>
    <row r="4" ht="12.75">
      <c r="A4" t="s">
        <v>2</v>
      </c>
    </row>
    <row r="5" spans="1:7" ht="12.75">
      <c r="A5" t="s">
        <v>3</v>
      </c>
      <c r="D5" t="s">
        <v>4</v>
      </c>
      <c r="G5" t="s">
        <v>5</v>
      </c>
    </row>
    <row r="8" ht="12.75">
      <c r="A8" t="s">
        <v>6</v>
      </c>
    </row>
    <row r="9" ht="12.75">
      <c r="A9" t="s">
        <v>7</v>
      </c>
    </row>
    <row r="11" ht="12.75">
      <c r="A11" t="s">
        <v>8</v>
      </c>
    </row>
    <row r="13" ht="12.75">
      <c r="A13" t="s">
        <v>31</v>
      </c>
    </row>
    <row r="14" ht="12.75">
      <c r="A14" t="s">
        <v>10</v>
      </c>
    </row>
    <row r="19" ht="12.75">
      <c r="A19" t="s">
        <v>11</v>
      </c>
    </row>
    <row r="21" spans="1:2" ht="12.75">
      <c r="A21" t="s">
        <v>32</v>
      </c>
      <c r="B21" t="s">
        <v>33</v>
      </c>
    </row>
    <row r="22" spans="1:2" ht="12.75">
      <c r="A22" t="s">
        <v>34</v>
      </c>
      <c r="B22" t="s">
        <v>30</v>
      </c>
    </row>
    <row r="23" spans="1:2" ht="12.75">
      <c r="A23" t="s">
        <v>35</v>
      </c>
      <c r="B23" t="s">
        <v>16</v>
      </c>
    </row>
    <row r="25" ht="12.75">
      <c r="A25" t="s">
        <v>36</v>
      </c>
    </row>
    <row r="27" spans="1:10" ht="15.75">
      <c r="A27" s="1" t="s">
        <v>18</v>
      </c>
      <c r="B27" s="1" t="s">
        <v>19</v>
      </c>
      <c r="C27" s="1" t="s">
        <v>20</v>
      </c>
      <c r="D27" s="1" t="s">
        <v>37</v>
      </c>
      <c r="E27" s="1" t="s">
        <v>25</v>
      </c>
      <c r="F27" s="1" t="s">
        <v>26</v>
      </c>
      <c r="G27" s="1" t="s">
        <v>24</v>
      </c>
      <c r="H27" s="1" t="s">
        <v>21</v>
      </c>
      <c r="I27" s="1" t="s">
        <v>23</v>
      </c>
      <c r="J27" s="1" t="s">
        <v>22</v>
      </c>
    </row>
    <row r="28" spans="1:10" ht="12.75">
      <c r="A28">
        <v>-0.2758</v>
      </c>
      <c r="B28">
        <f>4.612*10^-3</f>
        <v>0.004612</v>
      </c>
      <c r="C28">
        <f>-5.5391*10^-6</f>
        <v>-5.5391E-06</v>
      </c>
      <c r="D28" t="s">
        <v>38</v>
      </c>
      <c r="E28">
        <v>273.15</v>
      </c>
      <c r="F28">
        <v>633.15</v>
      </c>
      <c r="G28">
        <v>0</v>
      </c>
      <c r="H28">
        <f>G28+273.15</f>
        <v>273.15</v>
      </c>
      <c r="I28">
        <v>0</v>
      </c>
      <c r="J28">
        <f aca="true" t="shared" si="0" ref="J28:J47">ROUND(($A$28+$B$28*H28+$C$28*H28^2),4)</f>
        <v>0.5707</v>
      </c>
    </row>
    <row r="29" spans="7:10" ht="12.75">
      <c r="G29">
        <v>20</v>
      </c>
      <c r="H29">
        <f aca="true" t="shared" si="1" ref="H29:H47">G29+273.15</f>
        <v>293.15</v>
      </c>
      <c r="I29">
        <v>20</v>
      </c>
      <c r="J29">
        <f t="shared" si="0"/>
        <v>0.6002</v>
      </c>
    </row>
    <row r="30" spans="7:10" ht="12.75">
      <c r="G30">
        <v>40</v>
      </c>
      <c r="H30">
        <f t="shared" si="1"/>
        <v>313.15</v>
      </c>
      <c r="I30">
        <v>40</v>
      </c>
      <c r="J30">
        <f t="shared" si="0"/>
        <v>0.6253</v>
      </c>
    </row>
    <row r="31" spans="7:10" ht="12.75">
      <c r="G31">
        <v>60</v>
      </c>
      <c r="H31">
        <f t="shared" si="1"/>
        <v>333.15</v>
      </c>
      <c r="I31">
        <v>60</v>
      </c>
      <c r="J31">
        <f t="shared" si="0"/>
        <v>0.6459</v>
      </c>
    </row>
    <row r="32" spans="7:10" ht="12.75">
      <c r="G32">
        <v>80</v>
      </c>
      <c r="H32">
        <f t="shared" si="1"/>
        <v>353.15</v>
      </c>
      <c r="I32">
        <v>80</v>
      </c>
      <c r="J32">
        <f t="shared" si="0"/>
        <v>0.6621</v>
      </c>
    </row>
    <row r="33" spans="7:10" ht="12.75">
      <c r="G33">
        <v>100</v>
      </c>
      <c r="H33">
        <f t="shared" si="1"/>
        <v>373.15</v>
      </c>
      <c r="I33">
        <v>100</v>
      </c>
      <c r="J33">
        <f t="shared" si="0"/>
        <v>0.6739</v>
      </c>
    </row>
    <row r="34" spans="7:10" ht="12.75">
      <c r="G34">
        <v>120</v>
      </c>
      <c r="H34">
        <f t="shared" si="1"/>
        <v>393.15</v>
      </c>
      <c r="I34">
        <v>120</v>
      </c>
      <c r="J34">
        <f t="shared" si="0"/>
        <v>0.6812</v>
      </c>
    </row>
    <row r="35" spans="7:10" ht="12.75">
      <c r="G35">
        <v>140</v>
      </c>
      <c r="H35">
        <f t="shared" si="1"/>
        <v>413.15</v>
      </c>
      <c r="I35">
        <v>140</v>
      </c>
      <c r="J35">
        <f t="shared" si="0"/>
        <v>0.6842</v>
      </c>
    </row>
    <row r="36" spans="7:10" ht="12.75">
      <c r="G36">
        <v>160</v>
      </c>
      <c r="H36">
        <f t="shared" si="1"/>
        <v>433.15</v>
      </c>
      <c r="I36">
        <v>160</v>
      </c>
      <c r="J36">
        <f t="shared" si="0"/>
        <v>0.6826</v>
      </c>
    </row>
    <row r="37" spans="7:10" ht="12.75">
      <c r="G37">
        <v>180</v>
      </c>
      <c r="H37">
        <f t="shared" si="1"/>
        <v>453.15</v>
      </c>
      <c r="I37">
        <v>180</v>
      </c>
      <c r="J37">
        <f t="shared" si="0"/>
        <v>0.6767</v>
      </c>
    </row>
    <row r="38" spans="7:10" ht="12.75">
      <c r="G38">
        <v>200</v>
      </c>
      <c r="H38">
        <f t="shared" si="1"/>
        <v>473.15</v>
      </c>
      <c r="I38">
        <v>200</v>
      </c>
      <c r="J38">
        <f t="shared" si="0"/>
        <v>0.6663</v>
      </c>
    </row>
    <row r="39" spans="7:10" ht="12.75">
      <c r="G39">
        <v>220</v>
      </c>
      <c r="H39">
        <f t="shared" si="1"/>
        <v>493.15</v>
      </c>
      <c r="I39">
        <v>220</v>
      </c>
      <c r="J39">
        <f t="shared" si="0"/>
        <v>0.6515</v>
      </c>
    </row>
    <row r="40" spans="7:10" ht="12.75">
      <c r="G40">
        <v>240</v>
      </c>
      <c r="H40">
        <f t="shared" si="1"/>
        <v>513.15</v>
      </c>
      <c r="I40">
        <v>240</v>
      </c>
      <c r="J40">
        <f t="shared" si="0"/>
        <v>0.6323</v>
      </c>
    </row>
    <row r="41" spans="7:10" ht="12.75">
      <c r="G41">
        <v>260</v>
      </c>
      <c r="H41">
        <f t="shared" si="1"/>
        <v>533.15</v>
      </c>
      <c r="I41">
        <v>260</v>
      </c>
      <c r="J41">
        <f t="shared" si="0"/>
        <v>0.6086</v>
      </c>
    </row>
    <row r="42" spans="7:10" ht="12.75">
      <c r="G42">
        <v>280</v>
      </c>
      <c r="H42">
        <f t="shared" si="1"/>
        <v>553.15</v>
      </c>
      <c r="I42">
        <v>280</v>
      </c>
      <c r="J42">
        <f t="shared" si="0"/>
        <v>0.5805</v>
      </c>
    </row>
    <row r="43" spans="7:10" ht="12.75">
      <c r="G43">
        <v>300</v>
      </c>
      <c r="H43">
        <f t="shared" si="1"/>
        <v>573.15</v>
      </c>
      <c r="I43">
        <v>300</v>
      </c>
      <c r="J43">
        <f t="shared" si="0"/>
        <v>0.548</v>
      </c>
    </row>
    <row r="44" spans="7:10" ht="12.75">
      <c r="G44">
        <v>320</v>
      </c>
      <c r="H44">
        <f t="shared" si="1"/>
        <v>593.15</v>
      </c>
      <c r="I44">
        <v>320</v>
      </c>
      <c r="J44">
        <f t="shared" si="0"/>
        <v>0.511</v>
      </c>
    </row>
    <row r="45" spans="7:10" ht="12.75">
      <c r="G45">
        <v>340</v>
      </c>
      <c r="H45">
        <f t="shared" si="1"/>
        <v>613.15</v>
      </c>
      <c r="I45">
        <v>340</v>
      </c>
      <c r="J45">
        <f t="shared" si="0"/>
        <v>0.4696</v>
      </c>
    </row>
    <row r="46" spans="6:10" ht="15.75">
      <c r="F46" t="s">
        <v>29</v>
      </c>
      <c r="G46">
        <v>360</v>
      </c>
      <c r="H46">
        <f t="shared" si="1"/>
        <v>633.15</v>
      </c>
      <c r="I46">
        <v>360</v>
      </c>
      <c r="J46">
        <f t="shared" si="0"/>
        <v>0.4238</v>
      </c>
    </row>
    <row r="47" spans="6:10" ht="15.75">
      <c r="F47" t="s">
        <v>27</v>
      </c>
      <c r="G47">
        <v>25</v>
      </c>
      <c r="H47">
        <f t="shared" si="1"/>
        <v>298.15</v>
      </c>
      <c r="J47">
        <f t="shared" si="0"/>
        <v>0.6069</v>
      </c>
    </row>
  </sheetData>
  <sheetProtection/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Equation.DSMT4" shapeId="486042" r:id="rId1"/>
    <oleObject progId="Equation.DSMT4" shapeId="486043" r:id="rId2"/>
    <oleObject progId="Equation.DSMT4" shapeId="49119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B18">
      <selection activeCell="K40" sqref="K40"/>
    </sheetView>
  </sheetViews>
  <sheetFormatPr defaultColWidth="9.140625" defaultRowHeight="12.75"/>
  <cols>
    <col min="3" max="3" width="11.00390625" style="0" bestFit="1" customWidth="1"/>
    <col min="10" max="10" width="10.7109375" style="0" customWidth="1"/>
  </cols>
  <sheetData>
    <row r="1" ht="12.75">
      <c r="A1" t="s">
        <v>39</v>
      </c>
    </row>
    <row r="3" ht="12.75">
      <c r="A3" t="s">
        <v>1</v>
      </c>
    </row>
    <row r="4" ht="12.75">
      <c r="A4" t="s">
        <v>2</v>
      </c>
    </row>
    <row r="5" spans="1:7" ht="12.75">
      <c r="A5" t="s">
        <v>3</v>
      </c>
      <c r="D5" t="s">
        <v>4</v>
      </c>
      <c r="G5" t="s">
        <v>5</v>
      </c>
    </row>
    <row r="8" ht="12.75">
      <c r="A8" t="s">
        <v>6</v>
      </c>
    </row>
    <row r="9" ht="12.75">
      <c r="A9" t="s">
        <v>7</v>
      </c>
    </row>
    <row r="11" ht="12.75">
      <c r="A11" t="s">
        <v>8</v>
      </c>
    </row>
    <row r="13" ht="12.75">
      <c r="A13" t="s">
        <v>31</v>
      </c>
    </row>
    <row r="14" ht="12.75">
      <c r="A14" t="s">
        <v>10</v>
      </c>
    </row>
    <row r="19" ht="12.75">
      <c r="A19" t="s">
        <v>11</v>
      </c>
    </row>
    <row r="21" spans="1:2" ht="12.75">
      <c r="A21" t="s">
        <v>32</v>
      </c>
      <c r="B21" t="s">
        <v>33</v>
      </c>
    </row>
    <row r="22" spans="1:2" ht="12.75">
      <c r="A22" t="s">
        <v>34</v>
      </c>
      <c r="B22" t="s">
        <v>30</v>
      </c>
    </row>
    <row r="23" spans="1:2" ht="12.75">
      <c r="A23" t="s">
        <v>35</v>
      </c>
      <c r="B23" t="s">
        <v>16</v>
      </c>
    </row>
    <row r="25" ht="12.75">
      <c r="A25" t="s">
        <v>40</v>
      </c>
    </row>
    <row r="27" spans="1:10" ht="15.75">
      <c r="A27" s="2" t="s">
        <v>18</v>
      </c>
      <c r="B27" s="2" t="s">
        <v>19</v>
      </c>
      <c r="C27" s="2" t="s">
        <v>20</v>
      </c>
      <c r="D27" s="2" t="s">
        <v>37</v>
      </c>
      <c r="E27" s="2" t="s">
        <v>25</v>
      </c>
      <c r="F27" s="2" t="s">
        <v>26</v>
      </c>
      <c r="G27" s="2" t="s">
        <v>24</v>
      </c>
      <c r="H27" s="2" t="s">
        <v>21</v>
      </c>
      <c r="I27" s="2" t="s">
        <v>23</v>
      </c>
      <c r="J27" s="2" t="s">
        <v>22</v>
      </c>
    </row>
    <row r="28" spans="1:10" ht="12.75">
      <c r="A28" s="2">
        <v>117.318</v>
      </c>
      <c r="B28" s="2">
        <f>-1.3759*10^-1</f>
        <v>-0.13759</v>
      </c>
      <c r="C28" s="2">
        <f>5.417*10^-5</f>
        <v>5.4170000000000005E-05</v>
      </c>
      <c r="D28" s="2" t="s">
        <v>41</v>
      </c>
      <c r="E28" s="2">
        <v>200</v>
      </c>
      <c r="F28" s="2">
        <v>1000</v>
      </c>
      <c r="G28" s="2">
        <v>-73.15</v>
      </c>
      <c r="H28" s="2">
        <f>G28+273.15</f>
        <v>199.99999999999997</v>
      </c>
      <c r="I28" s="2">
        <v>-73.15</v>
      </c>
      <c r="J28" s="2">
        <f aca="true" t="shared" si="0" ref="J28:J48">ROUND(($A$28+$B$28*H28+$C$28*H28^2),4)</f>
        <v>91.9668</v>
      </c>
    </row>
    <row r="29" spans="1:10" ht="12.75">
      <c r="A29" s="2"/>
      <c r="B29" s="2"/>
      <c r="C29" s="2"/>
      <c r="D29" s="2"/>
      <c r="E29" s="2"/>
      <c r="F29" s="2"/>
      <c r="G29" s="2">
        <v>-53.15</v>
      </c>
      <c r="H29" s="2">
        <f aca="true" t="shared" si="1" ref="H29:H48">G29+273.15</f>
        <v>219.99999999999997</v>
      </c>
      <c r="I29" s="2">
        <v>-53.15</v>
      </c>
      <c r="J29" s="2">
        <f t="shared" si="0"/>
        <v>89.67</v>
      </c>
    </row>
    <row r="30" spans="1:10" ht="12.75">
      <c r="A30" s="2"/>
      <c r="B30" s="2"/>
      <c r="C30" s="2"/>
      <c r="D30" s="2"/>
      <c r="E30" s="2"/>
      <c r="F30" s="2"/>
      <c r="G30" s="2">
        <v>-33.15</v>
      </c>
      <c r="H30" s="2">
        <f t="shared" si="1"/>
        <v>239.99999999999997</v>
      </c>
      <c r="I30" s="2">
        <v>-33.15</v>
      </c>
      <c r="J30" s="2">
        <f t="shared" si="0"/>
        <v>87.4166</v>
      </c>
    </row>
    <row r="31" spans="1:10" ht="12.75">
      <c r="A31" s="2"/>
      <c r="B31" s="2"/>
      <c r="C31" s="2"/>
      <c r="D31" s="2"/>
      <c r="E31" s="2"/>
      <c r="F31" s="2"/>
      <c r="G31" s="2">
        <v>-13.15</v>
      </c>
      <c r="H31" s="2">
        <f t="shared" si="1"/>
        <v>260</v>
      </c>
      <c r="I31" s="2">
        <v>-13.15</v>
      </c>
      <c r="J31" s="2">
        <f t="shared" si="0"/>
        <v>85.2065</v>
      </c>
    </row>
    <row r="32" spans="1:10" ht="12.75">
      <c r="A32" s="2"/>
      <c r="B32" s="2"/>
      <c r="C32" s="2"/>
      <c r="D32" s="2"/>
      <c r="E32" s="2"/>
      <c r="F32" s="2"/>
      <c r="G32" s="2">
        <v>0</v>
      </c>
      <c r="H32" s="2">
        <f t="shared" si="1"/>
        <v>273.15</v>
      </c>
      <c r="I32" s="2">
        <v>0</v>
      </c>
      <c r="J32" s="2">
        <f t="shared" si="0"/>
        <v>83.777</v>
      </c>
    </row>
    <row r="33" spans="1:10" ht="15.75">
      <c r="A33" s="2"/>
      <c r="B33" s="2"/>
      <c r="C33" s="2"/>
      <c r="D33" s="2"/>
      <c r="E33" s="2"/>
      <c r="F33" s="2" t="s">
        <v>27</v>
      </c>
      <c r="G33" s="2">
        <v>25</v>
      </c>
      <c r="H33" s="2">
        <f t="shared" si="1"/>
        <v>298.15</v>
      </c>
      <c r="I33" s="2">
        <v>25</v>
      </c>
      <c r="J33" s="2">
        <f t="shared" si="0"/>
        <v>81.1109</v>
      </c>
    </row>
    <row r="34" spans="1:10" ht="12.75">
      <c r="A34" s="2"/>
      <c r="B34" s="2"/>
      <c r="C34" s="2"/>
      <c r="D34" s="2"/>
      <c r="E34" s="2"/>
      <c r="F34" s="2"/>
      <c r="G34" s="2">
        <v>50</v>
      </c>
      <c r="H34" s="2">
        <f t="shared" si="1"/>
        <v>323.15</v>
      </c>
      <c r="I34" s="2">
        <v>50</v>
      </c>
      <c r="J34" s="2">
        <f t="shared" si="0"/>
        <v>78.5125</v>
      </c>
    </row>
    <row r="35" spans="1:10" ht="12.75">
      <c r="A35" s="2"/>
      <c r="B35" s="2"/>
      <c r="C35" s="2"/>
      <c r="D35" s="2"/>
      <c r="E35" s="2"/>
      <c r="F35" s="2"/>
      <c r="G35" s="2">
        <v>100</v>
      </c>
      <c r="H35" s="2">
        <f t="shared" si="1"/>
        <v>373.15</v>
      </c>
      <c r="I35" s="2">
        <v>100</v>
      </c>
      <c r="J35" s="2">
        <f t="shared" si="0"/>
        <v>73.519</v>
      </c>
    </row>
    <row r="36" spans="1:10" ht="12.75">
      <c r="A36" s="2"/>
      <c r="B36" s="2"/>
      <c r="C36" s="2"/>
      <c r="D36" s="2"/>
      <c r="E36" s="2"/>
      <c r="F36" s="2"/>
      <c r="G36" s="2">
        <v>150</v>
      </c>
      <c r="H36" s="2">
        <f t="shared" si="1"/>
        <v>423.15</v>
      </c>
      <c r="I36" s="2">
        <v>150</v>
      </c>
      <c r="J36" s="2">
        <f t="shared" si="0"/>
        <v>68.7963</v>
      </c>
    </row>
    <row r="37" spans="1:10" ht="12.75">
      <c r="A37" s="2"/>
      <c r="B37" s="2"/>
      <c r="C37" s="2"/>
      <c r="D37" s="2"/>
      <c r="E37" s="2"/>
      <c r="F37" s="2"/>
      <c r="G37" s="2">
        <v>200</v>
      </c>
      <c r="H37" s="2">
        <f t="shared" si="1"/>
        <v>473.15</v>
      </c>
      <c r="I37" s="2">
        <v>200</v>
      </c>
      <c r="J37" s="2">
        <f t="shared" si="0"/>
        <v>64.3444</v>
      </c>
    </row>
    <row r="38" spans="1:10" ht="12.75">
      <c r="A38" s="2"/>
      <c r="B38" s="2"/>
      <c r="C38" s="2"/>
      <c r="D38" s="2"/>
      <c r="E38" s="2"/>
      <c r="F38" s="2"/>
      <c r="G38" s="2">
        <v>250</v>
      </c>
      <c r="H38" s="2">
        <f t="shared" si="1"/>
        <v>523.15</v>
      </c>
      <c r="I38" s="2">
        <v>250</v>
      </c>
      <c r="J38" s="2">
        <f t="shared" si="0"/>
        <v>60.1634</v>
      </c>
    </row>
    <row r="39" spans="1:10" ht="12.75">
      <c r="A39" s="2"/>
      <c r="B39" s="2"/>
      <c r="C39" s="2"/>
      <c r="D39" s="2"/>
      <c r="E39" s="2"/>
      <c r="F39" s="2"/>
      <c r="G39" s="2">
        <v>300</v>
      </c>
      <c r="H39" s="2">
        <f t="shared" si="1"/>
        <v>573.15</v>
      </c>
      <c r="I39" s="2">
        <v>300</v>
      </c>
      <c r="J39" s="2">
        <f t="shared" si="0"/>
        <v>56.2532</v>
      </c>
    </row>
    <row r="40" spans="1:10" ht="12.75">
      <c r="A40" s="2"/>
      <c r="B40" s="2"/>
      <c r="C40" s="2"/>
      <c r="D40" s="2"/>
      <c r="E40" s="2"/>
      <c r="F40" s="2"/>
      <c r="G40" s="2">
        <v>350</v>
      </c>
      <c r="H40" s="2">
        <f t="shared" si="1"/>
        <v>623.15</v>
      </c>
      <c r="I40" s="2">
        <v>350</v>
      </c>
      <c r="J40" s="2">
        <f t="shared" si="0"/>
        <v>52.6139</v>
      </c>
    </row>
    <row r="41" spans="1:10" ht="12.75">
      <c r="A41" s="2"/>
      <c r="B41" s="2"/>
      <c r="C41" s="2"/>
      <c r="D41" s="2"/>
      <c r="E41" s="2"/>
      <c r="F41" s="2"/>
      <c r="G41" s="2">
        <v>400</v>
      </c>
      <c r="H41" s="2">
        <f t="shared" si="1"/>
        <v>673.15</v>
      </c>
      <c r="I41" s="2">
        <v>400</v>
      </c>
      <c r="J41" s="2">
        <f t="shared" si="0"/>
        <v>49.2454</v>
      </c>
    </row>
    <row r="42" spans="1:10" ht="12.75">
      <c r="A42" s="2"/>
      <c r="B42" s="2"/>
      <c r="C42" s="2"/>
      <c r="D42" s="2"/>
      <c r="E42" s="2"/>
      <c r="F42" s="2"/>
      <c r="G42" s="2">
        <v>450</v>
      </c>
      <c r="H42" s="2">
        <f t="shared" si="1"/>
        <v>723.15</v>
      </c>
      <c r="I42" s="2">
        <v>450</v>
      </c>
      <c r="J42" s="2">
        <f t="shared" si="0"/>
        <v>46.1478</v>
      </c>
    </row>
    <row r="43" spans="1:10" ht="12.75">
      <c r="A43" s="2"/>
      <c r="B43" s="2"/>
      <c r="C43" s="2"/>
      <c r="D43" s="2"/>
      <c r="E43" s="2"/>
      <c r="F43" s="2"/>
      <c r="G43" s="2">
        <v>500</v>
      </c>
      <c r="H43" s="2">
        <f t="shared" si="1"/>
        <v>773.15</v>
      </c>
      <c r="I43" s="2">
        <v>500</v>
      </c>
      <c r="J43" s="2">
        <f t="shared" si="0"/>
        <v>43.321</v>
      </c>
    </row>
    <row r="44" spans="1:10" ht="12.75">
      <c r="A44" s="2"/>
      <c r="B44" s="2"/>
      <c r="C44" s="2"/>
      <c r="D44" s="2"/>
      <c r="E44" s="2"/>
      <c r="F44" s="2"/>
      <c r="G44" s="2">
        <v>550</v>
      </c>
      <c r="H44" s="2">
        <f t="shared" si="1"/>
        <v>823.15</v>
      </c>
      <c r="I44" s="2">
        <v>550</v>
      </c>
      <c r="J44" s="2">
        <f t="shared" si="0"/>
        <v>40.7651</v>
      </c>
    </row>
    <row r="45" spans="1:10" ht="12.75">
      <c r="A45" s="2"/>
      <c r="B45" s="2"/>
      <c r="C45" s="2"/>
      <c r="D45" s="2"/>
      <c r="E45" s="2"/>
      <c r="F45" s="2"/>
      <c r="G45" s="2">
        <v>600</v>
      </c>
      <c r="H45" s="2">
        <f t="shared" si="1"/>
        <v>873.15</v>
      </c>
      <c r="I45" s="2">
        <v>600</v>
      </c>
      <c r="J45" s="2">
        <f t="shared" si="0"/>
        <v>38.48</v>
      </c>
    </row>
    <row r="46" spans="1:10" ht="12.75">
      <c r="A46" s="2"/>
      <c r="B46" s="2"/>
      <c r="C46" s="2"/>
      <c r="D46" s="2"/>
      <c r="E46" s="2"/>
      <c r="F46" s="2"/>
      <c r="G46" s="2">
        <v>650</v>
      </c>
      <c r="H46" s="2">
        <f t="shared" si="1"/>
        <v>923.15</v>
      </c>
      <c r="I46" s="2">
        <v>650</v>
      </c>
      <c r="J46" s="2">
        <f t="shared" si="0"/>
        <v>36.4658</v>
      </c>
    </row>
    <row r="47" spans="1:10" ht="12.75">
      <c r="A47" s="2"/>
      <c r="B47" s="2"/>
      <c r="C47" s="2"/>
      <c r="D47" s="2"/>
      <c r="E47" s="2"/>
      <c r="F47" s="2"/>
      <c r="G47" s="2">
        <v>700</v>
      </c>
      <c r="H47" s="2">
        <f t="shared" si="1"/>
        <v>973.15</v>
      </c>
      <c r="I47" s="2">
        <v>700</v>
      </c>
      <c r="J47" s="2">
        <f t="shared" si="0"/>
        <v>34.7224</v>
      </c>
    </row>
    <row r="48" spans="1:10" ht="15.75">
      <c r="A48" s="2"/>
      <c r="B48" s="2"/>
      <c r="C48" s="2"/>
      <c r="D48" s="2"/>
      <c r="E48" s="2"/>
      <c r="F48" s="2" t="s">
        <v>29</v>
      </c>
      <c r="G48" s="2">
        <v>726.85</v>
      </c>
      <c r="H48" s="2">
        <f t="shared" si="1"/>
        <v>1000</v>
      </c>
      <c r="I48" s="2">
        <v>726.85</v>
      </c>
      <c r="J48" s="2">
        <f t="shared" si="0"/>
        <v>33.898</v>
      </c>
    </row>
  </sheetData>
  <sheetProtection/>
  <printOptions/>
  <pageMargins left="0.75" right="0.75" top="1" bottom="1" header="0.5" footer="0.5"/>
  <pageSetup orientation="portrait" paperSize="9"/>
  <drawing r:id="rId5"/>
  <legacyDrawing r:id="rId4"/>
  <oleObjects>
    <oleObject progId="Equation.DSMT4" shapeId="598758" r:id="rId1"/>
    <oleObject progId="Equation.DSMT4" shapeId="598759" r:id="rId2"/>
    <oleObject progId="Equation.DSMT4" shapeId="598760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25">
      <selection activeCell="K71" sqref="K71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spans="1:7" ht="12.75">
      <c r="A5" t="s">
        <v>3</v>
      </c>
      <c r="D5" t="s">
        <v>4</v>
      </c>
      <c r="G5" t="s">
        <v>5</v>
      </c>
    </row>
    <row r="8" ht="12.75">
      <c r="A8" t="s">
        <v>6</v>
      </c>
    </row>
    <row r="9" ht="12.75">
      <c r="A9" t="s">
        <v>7</v>
      </c>
    </row>
    <row r="10" spans="12:21" ht="12.75">
      <c r="L10" t="s">
        <v>42</v>
      </c>
      <c r="M10" t="s">
        <v>43</v>
      </c>
      <c r="N10">
        <v>-1.3172</v>
      </c>
      <c r="O10">
        <v>0.6987</v>
      </c>
      <c r="P10">
        <v>516.25</v>
      </c>
      <c r="Q10">
        <v>159</v>
      </c>
      <c r="R10">
        <v>490</v>
      </c>
      <c r="S10">
        <v>0.1694</v>
      </c>
      <c r="T10">
        <v>0.203</v>
      </c>
      <c r="U10">
        <v>0.0482</v>
      </c>
    </row>
    <row r="11" ht="12.75">
      <c r="A11" t="s">
        <v>8</v>
      </c>
    </row>
    <row r="13" ht="12.75">
      <c r="A13" t="s">
        <v>9</v>
      </c>
    </row>
    <row r="14" ht="12.75">
      <c r="A14" t="s">
        <v>10</v>
      </c>
    </row>
    <row r="20" ht="12.75">
      <c r="A20" t="s">
        <v>11</v>
      </c>
    </row>
    <row r="22" spans="1:2" ht="15.75">
      <c r="A22" t="s">
        <v>13</v>
      </c>
      <c r="B22" t="s">
        <v>12</v>
      </c>
    </row>
    <row r="23" spans="1:2" ht="12.75">
      <c r="A23" t="s">
        <v>14</v>
      </c>
      <c r="B23" t="s">
        <v>30</v>
      </c>
    </row>
    <row r="24" spans="1:2" ht="12.75">
      <c r="A24" t="s">
        <v>15</v>
      </c>
      <c r="B24" t="s">
        <v>16</v>
      </c>
    </row>
    <row r="26" ht="12.75">
      <c r="A26" s="3" t="s">
        <v>44</v>
      </c>
    </row>
    <row r="28" spans="1:9" ht="15.75">
      <c r="A28" s="1" t="s">
        <v>18</v>
      </c>
      <c r="B28" s="1" t="s">
        <v>19</v>
      </c>
      <c r="C28" s="1" t="s">
        <v>20</v>
      </c>
      <c r="D28" s="1" t="s">
        <v>25</v>
      </c>
      <c r="E28" s="1" t="s">
        <v>26</v>
      </c>
      <c r="F28" s="1" t="s">
        <v>24</v>
      </c>
      <c r="G28" s="1" t="s">
        <v>21</v>
      </c>
      <c r="H28" s="1" t="s">
        <v>23</v>
      </c>
      <c r="I28" s="1" t="s">
        <v>22</v>
      </c>
    </row>
    <row r="29" spans="1:9" ht="12.75">
      <c r="A29">
        <v>-1.3172</v>
      </c>
      <c r="B29">
        <v>0.6987</v>
      </c>
      <c r="C29">
        <v>516.25</v>
      </c>
      <c r="D29">
        <v>159</v>
      </c>
      <c r="E29">
        <v>490</v>
      </c>
      <c r="F29" s="1">
        <v>-100</v>
      </c>
      <c r="G29" s="1">
        <f>F29+273.15</f>
        <v>173.14999999999998</v>
      </c>
      <c r="H29" s="1">
        <v>-100</v>
      </c>
      <c r="I29" s="1">
        <f>ROUND(10^($A$29+($B$29*(1-G29/$C$29)^(2/7))),4)</f>
        <v>0.2016</v>
      </c>
    </row>
    <row r="30" spans="1:9" ht="12.75">
      <c r="A30" s="1"/>
      <c r="B30" s="1"/>
      <c r="C30" s="1"/>
      <c r="D30" s="1"/>
      <c r="E30" s="1"/>
      <c r="F30" s="1">
        <v>-80</v>
      </c>
      <c r="G30" s="1">
        <f aca="true" t="shared" si="0" ref="G30:G50">F30+273.15</f>
        <v>193.14999999999998</v>
      </c>
      <c r="H30" s="1">
        <v>-80</v>
      </c>
      <c r="I30" s="1">
        <f aca="true" t="shared" si="1" ref="I30:I50">ROUND(10^($A$29+($B$29*(1-G30/$C$29)^(2/7))),4)</f>
        <v>0.1968</v>
      </c>
    </row>
    <row r="31" spans="1:9" ht="12.75">
      <c r="A31" s="1"/>
      <c r="B31" s="1"/>
      <c r="C31" s="1"/>
      <c r="D31" s="1"/>
      <c r="E31" s="1"/>
      <c r="F31" s="1">
        <v>-60</v>
      </c>
      <c r="G31" s="1">
        <f t="shared" si="0"/>
        <v>213.14999999999998</v>
      </c>
      <c r="H31" s="1">
        <v>-60</v>
      </c>
      <c r="I31" s="1">
        <f t="shared" si="1"/>
        <v>0.1918</v>
      </c>
    </row>
    <row r="32" spans="1:9" ht="12.75">
      <c r="A32" s="1"/>
      <c r="B32" s="1"/>
      <c r="C32" s="1"/>
      <c r="D32" s="1"/>
      <c r="E32" s="1"/>
      <c r="F32" s="1">
        <v>-40</v>
      </c>
      <c r="G32" s="1">
        <f t="shared" si="0"/>
        <v>233.14999999999998</v>
      </c>
      <c r="H32" s="1">
        <v>-40</v>
      </c>
      <c r="I32" s="1">
        <f t="shared" si="1"/>
        <v>0.1868</v>
      </c>
    </row>
    <row r="33" spans="1:9" ht="12.75">
      <c r="A33" s="1"/>
      <c r="B33" s="1"/>
      <c r="C33" s="1"/>
      <c r="D33" s="1"/>
      <c r="E33" s="1"/>
      <c r="F33" s="1">
        <v>-20</v>
      </c>
      <c r="G33" s="1">
        <f t="shared" si="0"/>
        <v>253.14999999999998</v>
      </c>
      <c r="H33" s="1">
        <v>-20</v>
      </c>
      <c r="I33" s="1">
        <f t="shared" si="1"/>
        <v>0.1816</v>
      </c>
    </row>
    <row r="34" spans="1:9" ht="12.75">
      <c r="A34" s="1"/>
      <c r="B34" s="1"/>
      <c r="C34" s="1"/>
      <c r="D34" s="1"/>
      <c r="E34" s="1"/>
      <c r="F34" s="1">
        <v>0</v>
      </c>
      <c r="G34" s="1">
        <f t="shared" si="0"/>
        <v>273.15</v>
      </c>
      <c r="H34" s="1">
        <v>0</v>
      </c>
      <c r="I34" s="1">
        <f t="shared" si="1"/>
        <v>0.1763</v>
      </c>
    </row>
    <row r="35" spans="1:9" ht="12.75">
      <c r="A35" s="1"/>
      <c r="B35" s="1"/>
      <c r="C35" s="1"/>
      <c r="D35" s="1"/>
      <c r="E35" s="1"/>
      <c r="F35" s="1">
        <v>20</v>
      </c>
      <c r="G35" s="1">
        <f t="shared" si="0"/>
        <v>293.15</v>
      </c>
      <c r="H35" s="1">
        <v>20</v>
      </c>
      <c r="I35" s="1">
        <f t="shared" si="1"/>
        <v>0.1708</v>
      </c>
    </row>
    <row r="36" spans="1:9" ht="12.75">
      <c r="A36" s="1"/>
      <c r="B36" s="1"/>
      <c r="C36" s="1"/>
      <c r="D36" s="1"/>
      <c r="E36" s="1"/>
      <c r="F36" s="1">
        <v>40</v>
      </c>
      <c r="G36" s="1">
        <f t="shared" si="0"/>
        <v>313.15</v>
      </c>
      <c r="H36" s="1">
        <v>40</v>
      </c>
      <c r="I36" s="1">
        <f t="shared" si="1"/>
        <v>0.1652</v>
      </c>
    </row>
    <row r="37" spans="1:9" ht="12.75">
      <c r="A37" s="1"/>
      <c r="B37" s="1"/>
      <c r="C37" s="1"/>
      <c r="D37" s="1"/>
      <c r="E37" s="1"/>
      <c r="F37" s="1">
        <v>60</v>
      </c>
      <c r="G37" s="1">
        <f t="shared" si="0"/>
        <v>333.15</v>
      </c>
      <c r="H37" s="1">
        <v>60</v>
      </c>
      <c r="I37" s="1">
        <f t="shared" si="1"/>
        <v>0.1594</v>
      </c>
    </row>
    <row r="38" spans="1:9" ht="12.75">
      <c r="A38" s="1"/>
      <c r="B38" s="1"/>
      <c r="C38" s="1"/>
      <c r="D38" s="1"/>
      <c r="E38" s="1"/>
      <c r="F38" s="1">
        <v>80</v>
      </c>
      <c r="G38" s="1">
        <f t="shared" si="0"/>
        <v>353.15</v>
      </c>
      <c r="H38" s="1">
        <v>80</v>
      </c>
      <c r="I38" s="1">
        <f t="shared" si="1"/>
        <v>0.1533</v>
      </c>
    </row>
    <row r="39" spans="1:9" ht="12.75">
      <c r="A39" s="1"/>
      <c r="B39" s="1"/>
      <c r="C39" s="1"/>
      <c r="D39" s="1"/>
      <c r="E39" s="1"/>
      <c r="F39" s="1">
        <v>100</v>
      </c>
      <c r="G39" s="1">
        <f t="shared" si="0"/>
        <v>373.15</v>
      </c>
      <c r="H39" s="1">
        <v>100</v>
      </c>
      <c r="I39" s="1">
        <f t="shared" si="1"/>
        <v>0.1469</v>
      </c>
    </row>
    <row r="40" spans="1:9" ht="12.75">
      <c r="A40" s="1"/>
      <c r="B40" s="1"/>
      <c r="C40" s="1"/>
      <c r="D40" s="1"/>
      <c r="E40" s="1"/>
      <c r="F40" s="1">
        <v>120</v>
      </c>
      <c r="G40" s="1">
        <f t="shared" si="0"/>
        <v>393.15</v>
      </c>
      <c r="H40" s="1">
        <v>120</v>
      </c>
      <c r="I40" s="1">
        <f t="shared" si="1"/>
        <v>0.1402</v>
      </c>
    </row>
    <row r="41" spans="1:9" ht="12.75">
      <c r="A41" s="1"/>
      <c r="B41" s="1"/>
      <c r="C41" s="1"/>
      <c r="D41" s="1"/>
      <c r="E41" s="1"/>
      <c r="F41" s="1">
        <v>140</v>
      </c>
      <c r="G41" s="1">
        <f t="shared" si="0"/>
        <v>413.15</v>
      </c>
      <c r="H41" s="1">
        <v>140</v>
      </c>
      <c r="I41" s="1">
        <f t="shared" si="1"/>
        <v>0.133</v>
      </c>
    </row>
    <row r="42" spans="1:9" ht="12.75">
      <c r="A42" s="1"/>
      <c r="B42" s="1"/>
      <c r="C42" s="1"/>
      <c r="D42" s="1"/>
      <c r="E42" s="1"/>
      <c r="F42" s="1">
        <v>160</v>
      </c>
      <c r="G42" s="1">
        <f t="shared" si="0"/>
        <v>433.15</v>
      </c>
      <c r="H42" s="1">
        <v>160</v>
      </c>
      <c r="I42" s="1">
        <f t="shared" si="1"/>
        <v>0.1251</v>
      </c>
    </row>
    <row r="43" spans="1:9" ht="12.75">
      <c r="A43" s="1"/>
      <c r="B43" s="1"/>
      <c r="C43" s="1"/>
      <c r="D43" s="1"/>
      <c r="E43" s="1"/>
      <c r="F43" s="1">
        <v>180</v>
      </c>
      <c r="G43" s="1">
        <f t="shared" si="0"/>
        <v>453.15</v>
      </c>
      <c r="H43" s="1">
        <v>180</v>
      </c>
      <c r="I43" s="1">
        <f t="shared" si="1"/>
        <v>0.1164</v>
      </c>
    </row>
    <row r="44" spans="1:9" ht="12.75">
      <c r="A44" s="1"/>
      <c r="B44" s="1"/>
      <c r="C44" s="1"/>
      <c r="D44" s="1"/>
      <c r="E44" s="1"/>
      <c r="F44" s="1">
        <v>200</v>
      </c>
      <c r="G44" s="1">
        <f t="shared" si="0"/>
        <v>473.15</v>
      </c>
      <c r="H44" s="1">
        <v>200</v>
      </c>
      <c r="I44" s="1">
        <f t="shared" si="1"/>
        <v>0.1063</v>
      </c>
    </row>
    <row r="45" spans="1:9" ht="12.75">
      <c r="A45" s="1"/>
      <c r="B45" s="1"/>
      <c r="C45" s="1"/>
      <c r="D45" s="1"/>
      <c r="E45" s="1"/>
      <c r="F45" s="1">
        <v>220</v>
      </c>
      <c r="G45" s="1">
        <f t="shared" si="0"/>
        <v>493.15</v>
      </c>
      <c r="H45" s="1">
        <v>220</v>
      </c>
      <c r="I45" s="1">
        <f t="shared" si="1"/>
        <v>0.0934</v>
      </c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5:9" ht="15.75">
      <c r="E49" t="s">
        <v>27</v>
      </c>
      <c r="F49" s="1">
        <v>25</v>
      </c>
      <c r="G49" s="1">
        <f t="shared" si="0"/>
        <v>298.15</v>
      </c>
      <c r="I49" s="1">
        <f t="shared" si="1"/>
        <v>0.1694</v>
      </c>
    </row>
    <row r="50" spans="5:9" ht="15.75">
      <c r="E50" t="s">
        <v>28</v>
      </c>
      <c r="F50" s="1">
        <v>-114</v>
      </c>
      <c r="G50" s="1">
        <f t="shared" si="0"/>
        <v>159.14999999999998</v>
      </c>
      <c r="I50" s="1">
        <f t="shared" si="1"/>
        <v>0.205</v>
      </c>
    </row>
    <row r="51" spans="5:9" ht="15.75">
      <c r="E51" t="s">
        <v>29</v>
      </c>
      <c r="F51" s="1">
        <v>217</v>
      </c>
      <c r="G51" s="1">
        <f>F51+273.15</f>
        <v>490.15</v>
      </c>
      <c r="I51" s="1">
        <f>ROUND(10^($A$29+($B$29*(1-G51/$C$29)^(2/7))),4)</f>
        <v>0.0956</v>
      </c>
    </row>
    <row r="52" spans="6:9" ht="12.75">
      <c r="F52" s="1">
        <v>86.85</v>
      </c>
      <c r="G52" s="1">
        <f>F52+273.15</f>
        <v>360</v>
      </c>
      <c r="I52" s="1">
        <f>ROUND(10^($A$29+($B$29*(1-G52/$C$29)^(2/7))),4)</f>
        <v>0.1511</v>
      </c>
    </row>
    <row r="53" spans="6:7" ht="12.75">
      <c r="F53" s="1"/>
      <c r="G53" s="1"/>
    </row>
  </sheetData>
  <sheetProtection/>
  <printOptions/>
  <pageMargins left="0.7" right="0.7" top="0.75" bottom="0.75" header="0.3" footer="0.3"/>
  <pageSetup orientation="portrait" paperSize="9"/>
  <drawing r:id="rId5"/>
  <legacyDrawing r:id="rId4"/>
  <oleObjects>
    <oleObject progId="Equation.DSMT4" shapeId="637568" r:id="rId1"/>
    <oleObject progId="Equation.DSMT4" shapeId="637569" r:id="rId2"/>
    <oleObject progId="Equation.DSMT4" shapeId="637570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4">
      <selection activeCell="G49" sqref="G49"/>
    </sheetView>
  </sheetViews>
  <sheetFormatPr defaultColWidth="9.140625" defaultRowHeight="12.75"/>
  <sheetData>
    <row r="1" ht="12.75">
      <c r="A1" t="s">
        <v>39</v>
      </c>
    </row>
    <row r="3" ht="12.75">
      <c r="A3" t="s">
        <v>1</v>
      </c>
    </row>
    <row r="4" ht="12.75">
      <c r="A4" t="s">
        <v>2</v>
      </c>
    </row>
    <row r="5" spans="1:7" ht="12.75">
      <c r="A5" t="s">
        <v>3</v>
      </c>
      <c r="D5" t="s">
        <v>4</v>
      </c>
      <c r="G5" t="s">
        <v>5</v>
      </c>
    </row>
    <row r="6" spans="14:17" ht="12.75">
      <c r="N6">
        <v>633</v>
      </c>
      <c r="O6">
        <v>0.607</v>
      </c>
      <c r="P6">
        <v>0.57</v>
      </c>
      <c r="Q6">
        <v>0.424</v>
      </c>
    </row>
    <row r="8" ht="12.75">
      <c r="A8" t="s">
        <v>6</v>
      </c>
    </row>
    <row r="9" ht="12.75">
      <c r="A9" t="s">
        <v>7</v>
      </c>
    </row>
    <row r="11" ht="12.75">
      <c r="A11" t="s">
        <v>8</v>
      </c>
    </row>
    <row r="13" ht="12.75">
      <c r="A13" t="s">
        <v>31</v>
      </c>
    </row>
    <row r="14" ht="12.75">
      <c r="A14" t="s">
        <v>10</v>
      </c>
    </row>
    <row r="19" ht="12.75">
      <c r="A19" t="s">
        <v>11</v>
      </c>
    </row>
    <row r="21" spans="1:2" ht="12.75">
      <c r="A21" t="s">
        <v>32</v>
      </c>
      <c r="B21" t="s">
        <v>33</v>
      </c>
    </row>
    <row r="22" spans="1:17" ht="12.75">
      <c r="A22" t="s">
        <v>34</v>
      </c>
      <c r="B22" t="s">
        <v>30</v>
      </c>
      <c r="G22">
        <v>75</v>
      </c>
      <c r="H22" t="s">
        <v>45</v>
      </c>
      <c r="I22" t="s">
        <v>46</v>
      </c>
      <c r="J22">
        <v>-0.2758</v>
      </c>
      <c r="K22" s="4">
        <v>0.004612</v>
      </c>
      <c r="L22" s="4">
        <v>-5.5391E-06</v>
      </c>
      <c r="M22">
        <v>273</v>
      </c>
      <c r="N22">
        <v>633</v>
      </c>
      <c r="O22">
        <v>0.607</v>
      </c>
      <c r="P22">
        <v>0.57</v>
      </c>
      <c r="Q22">
        <v>0.424</v>
      </c>
    </row>
    <row r="23" spans="1:2" ht="12.75">
      <c r="A23" t="s">
        <v>35</v>
      </c>
      <c r="B23" t="s">
        <v>16</v>
      </c>
    </row>
    <row r="25" ht="12.75">
      <c r="A25" t="s">
        <v>36</v>
      </c>
    </row>
    <row r="27" spans="1:10" ht="15.75">
      <c r="A27" s="1" t="s">
        <v>18</v>
      </c>
      <c r="B27" s="1" t="s">
        <v>19</v>
      </c>
      <c r="C27" s="1" t="s">
        <v>20</v>
      </c>
      <c r="D27" s="1" t="s">
        <v>37</v>
      </c>
      <c r="E27" s="1" t="s">
        <v>25</v>
      </c>
      <c r="F27" s="1" t="s">
        <v>26</v>
      </c>
      <c r="G27" s="1" t="s">
        <v>24</v>
      </c>
      <c r="H27" s="1" t="s">
        <v>21</v>
      </c>
      <c r="I27" s="1" t="s">
        <v>23</v>
      </c>
      <c r="J27" s="1" t="s">
        <v>22</v>
      </c>
    </row>
    <row r="28" spans="1:10" ht="12.75">
      <c r="A28">
        <v>-0.2758</v>
      </c>
      <c r="B28">
        <f>4.612*10^-3</f>
        <v>0.004612</v>
      </c>
      <c r="C28">
        <f>-5.5391*10^-6</f>
        <v>-5.5391E-06</v>
      </c>
      <c r="D28" t="s">
        <v>38</v>
      </c>
      <c r="E28">
        <v>273.15</v>
      </c>
      <c r="F28">
        <v>633.15</v>
      </c>
      <c r="G28">
        <v>0</v>
      </c>
      <c r="H28">
        <f>G28+273.15</f>
        <v>273.15</v>
      </c>
      <c r="I28">
        <v>0</v>
      </c>
      <c r="J28">
        <f aca="true" t="shared" si="0" ref="J28:J48">ROUND(($A$28+$B$28*H28+$C$28*H28^2),4)</f>
        <v>0.5707</v>
      </c>
    </row>
    <row r="29" spans="7:10" ht="12.75">
      <c r="G29">
        <v>20</v>
      </c>
      <c r="H29">
        <f aca="true" t="shared" si="1" ref="H29:H48">G29+273.15</f>
        <v>293.15</v>
      </c>
      <c r="I29">
        <v>20</v>
      </c>
      <c r="J29">
        <f t="shared" si="0"/>
        <v>0.6002</v>
      </c>
    </row>
    <row r="30" spans="7:10" ht="12.75">
      <c r="G30">
        <v>40</v>
      </c>
      <c r="H30">
        <f t="shared" si="1"/>
        <v>313.15</v>
      </c>
      <c r="I30">
        <v>40</v>
      </c>
      <c r="J30">
        <f t="shared" si="0"/>
        <v>0.6253</v>
      </c>
    </row>
    <row r="31" spans="7:10" ht="12.75">
      <c r="G31">
        <v>60</v>
      </c>
      <c r="H31">
        <f t="shared" si="1"/>
        <v>333.15</v>
      </c>
      <c r="I31">
        <v>60</v>
      </c>
      <c r="J31">
        <f t="shared" si="0"/>
        <v>0.6459</v>
      </c>
    </row>
    <row r="32" spans="7:10" ht="12.75">
      <c r="G32">
        <v>80</v>
      </c>
      <c r="H32">
        <f t="shared" si="1"/>
        <v>353.15</v>
      </c>
      <c r="I32">
        <v>80</v>
      </c>
      <c r="J32">
        <f t="shared" si="0"/>
        <v>0.6621</v>
      </c>
    </row>
    <row r="33" spans="7:10" ht="12.75">
      <c r="G33">
        <v>100</v>
      </c>
      <c r="H33">
        <f t="shared" si="1"/>
        <v>373.15</v>
      </c>
      <c r="I33">
        <v>100</v>
      </c>
      <c r="J33">
        <f t="shared" si="0"/>
        <v>0.6739</v>
      </c>
    </row>
    <row r="34" spans="7:10" ht="12.75">
      <c r="G34">
        <v>120</v>
      </c>
      <c r="H34">
        <f t="shared" si="1"/>
        <v>393.15</v>
      </c>
      <c r="I34">
        <v>120</v>
      </c>
      <c r="J34">
        <f t="shared" si="0"/>
        <v>0.6812</v>
      </c>
    </row>
    <row r="35" spans="7:10" ht="12.75">
      <c r="G35">
        <v>140</v>
      </c>
      <c r="H35">
        <f t="shared" si="1"/>
        <v>413.15</v>
      </c>
      <c r="I35">
        <v>140</v>
      </c>
      <c r="J35">
        <f t="shared" si="0"/>
        <v>0.6842</v>
      </c>
    </row>
    <row r="36" spans="7:10" ht="12.75">
      <c r="G36">
        <v>160</v>
      </c>
      <c r="H36">
        <f t="shared" si="1"/>
        <v>433.15</v>
      </c>
      <c r="I36">
        <v>160</v>
      </c>
      <c r="J36">
        <f t="shared" si="0"/>
        <v>0.6826</v>
      </c>
    </row>
    <row r="37" spans="7:10" ht="12.75">
      <c r="G37">
        <v>180</v>
      </c>
      <c r="H37">
        <f t="shared" si="1"/>
        <v>453.15</v>
      </c>
      <c r="I37">
        <v>180</v>
      </c>
      <c r="J37">
        <f t="shared" si="0"/>
        <v>0.6767</v>
      </c>
    </row>
    <row r="38" spans="7:10" ht="12.75">
      <c r="G38">
        <v>200</v>
      </c>
      <c r="H38">
        <f t="shared" si="1"/>
        <v>473.15</v>
      </c>
      <c r="I38">
        <v>200</v>
      </c>
      <c r="J38">
        <f t="shared" si="0"/>
        <v>0.6663</v>
      </c>
    </row>
    <row r="39" spans="7:10" ht="12.75">
      <c r="G39">
        <v>220</v>
      </c>
      <c r="H39">
        <f t="shared" si="1"/>
        <v>493.15</v>
      </c>
      <c r="I39">
        <v>220</v>
      </c>
      <c r="J39">
        <f t="shared" si="0"/>
        <v>0.6515</v>
      </c>
    </row>
    <row r="40" spans="7:10" ht="12.75">
      <c r="G40">
        <v>240</v>
      </c>
      <c r="H40">
        <f t="shared" si="1"/>
        <v>513.15</v>
      </c>
      <c r="I40">
        <v>240</v>
      </c>
      <c r="J40">
        <f t="shared" si="0"/>
        <v>0.6323</v>
      </c>
    </row>
    <row r="41" spans="7:10" ht="12.75">
      <c r="G41">
        <v>260</v>
      </c>
      <c r="H41">
        <f t="shared" si="1"/>
        <v>533.15</v>
      </c>
      <c r="I41">
        <v>260</v>
      </c>
      <c r="J41">
        <f t="shared" si="0"/>
        <v>0.6086</v>
      </c>
    </row>
    <row r="42" spans="7:10" ht="12.75">
      <c r="G42">
        <v>280</v>
      </c>
      <c r="H42">
        <f t="shared" si="1"/>
        <v>553.15</v>
      </c>
      <c r="I42">
        <v>280</v>
      </c>
      <c r="J42">
        <f t="shared" si="0"/>
        <v>0.5805</v>
      </c>
    </row>
    <row r="43" spans="7:10" ht="12.75">
      <c r="G43">
        <v>300</v>
      </c>
      <c r="H43">
        <f t="shared" si="1"/>
        <v>573.15</v>
      </c>
      <c r="I43">
        <v>300</v>
      </c>
      <c r="J43">
        <f t="shared" si="0"/>
        <v>0.548</v>
      </c>
    </row>
    <row r="44" spans="7:10" ht="12.75">
      <c r="G44">
        <v>320</v>
      </c>
      <c r="H44">
        <f t="shared" si="1"/>
        <v>593.15</v>
      </c>
      <c r="I44">
        <v>320</v>
      </c>
      <c r="J44">
        <f t="shared" si="0"/>
        <v>0.511</v>
      </c>
    </row>
    <row r="45" spans="7:10" ht="12.75">
      <c r="G45">
        <v>340</v>
      </c>
      <c r="H45">
        <f t="shared" si="1"/>
        <v>613.15</v>
      </c>
      <c r="I45">
        <v>340</v>
      </c>
      <c r="J45">
        <f t="shared" si="0"/>
        <v>0.4696</v>
      </c>
    </row>
    <row r="46" spans="6:10" ht="15.75">
      <c r="F46" t="s">
        <v>29</v>
      </c>
      <c r="G46">
        <v>360</v>
      </c>
      <c r="H46">
        <f t="shared" si="1"/>
        <v>633.15</v>
      </c>
      <c r="I46">
        <v>360</v>
      </c>
      <c r="J46">
        <f t="shared" si="0"/>
        <v>0.4238</v>
      </c>
    </row>
    <row r="47" spans="6:10" ht="15.75">
      <c r="F47" t="s">
        <v>27</v>
      </c>
      <c r="G47">
        <v>25</v>
      </c>
      <c r="H47">
        <f t="shared" si="1"/>
        <v>298.15</v>
      </c>
      <c r="J47">
        <f t="shared" si="0"/>
        <v>0.6069</v>
      </c>
    </row>
    <row r="48" spans="7:10" ht="12.75">
      <c r="G48">
        <v>32.5</v>
      </c>
      <c r="H48">
        <f t="shared" si="1"/>
        <v>305.65</v>
      </c>
      <c r="J48">
        <f t="shared" si="0"/>
        <v>0.6164</v>
      </c>
    </row>
  </sheetData>
  <sheetProtection/>
  <printOptions/>
  <pageMargins left="0.7" right="0.7" top="0.75" bottom="0.75" header="0.3" footer="0.3"/>
  <pageSetup orientation="portrait" paperSize="9"/>
  <drawing r:id="rId5"/>
  <legacyDrawing r:id="rId4"/>
  <oleObjects>
    <oleObject progId="Equation.DSMT4" shapeId="1473666" r:id="rId1"/>
    <oleObject progId="Equation.DSMT4" shapeId="1473667" r:id="rId2"/>
    <oleObject progId="Equation.DSMT4" shapeId="1473668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Coker</dc:creator>
  <cp:keywords/>
  <dc:description/>
  <cp:lastModifiedBy>Reed Elsevier</cp:lastModifiedBy>
  <cp:lastPrinted>2012-08-23T17:28:59Z</cp:lastPrinted>
  <dcterms:created xsi:type="dcterms:W3CDTF">2004-01-28T07:26:32Z</dcterms:created>
  <dcterms:modified xsi:type="dcterms:W3CDTF">2012-09-11T11:21:23Z</dcterms:modified>
  <cp:category/>
  <cp:version/>
  <cp:contentType/>
  <cp:contentStatus/>
</cp:coreProperties>
</file>