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5865" windowHeight="3390" firstSheet="2" activeTab="3"/>
  </bookViews>
  <sheets>
    <sheet name="solubility-sulfur-compds-water" sheetId="1" r:id="rId1"/>
    <sheet name="plots-of-mercaptans-thiophenes" sheetId="2" r:id="rId2"/>
    <sheet name="plots-of-aromatics-thiophenes" sheetId="3" r:id="rId3"/>
    <sheet name="plots-of-aromatics-mercaptans" sheetId="4" r:id="rId4"/>
  </sheets>
  <definedNames/>
  <calcPr fullCalcOnLoad="1"/>
</workbook>
</file>

<file path=xl/sharedStrings.xml><?xml version="1.0" encoding="utf-8"?>
<sst xmlns="http://schemas.openxmlformats.org/spreadsheetml/2006/main" count="130" uniqueCount="31">
  <si>
    <t>where</t>
  </si>
  <si>
    <t>S=</t>
  </si>
  <si>
    <t>A</t>
  </si>
  <si>
    <t>B</t>
  </si>
  <si>
    <t>C</t>
  </si>
  <si>
    <t>Temp, K</t>
  </si>
  <si>
    <t>D</t>
  </si>
  <si>
    <t>Solubility in Water containing sulfur compounds by A.K. Coker</t>
  </si>
  <si>
    <t>Sulfur compounds and their emissions are an important environmental concern to the chemical</t>
  </si>
  <si>
    <t>process industries.  The U.S Environmental Protection Agency (EPA), and other bodies set their</t>
  </si>
  <si>
    <t>sights on reducing the currently allowable level of sulfur compounds emission.</t>
  </si>
  <si>
    <t>The results for water solubility are presented for a wide variety of sulfur compounds (e.g. mercaptans,</t>
  </si>
  <si>
    <t xml:space="preserve">thiophenes, and sufides) in water.   Correlation and experimental results are favorable agreement. </t>
  </si>
  <si>
    <t>The results are suitable for use in initial engineeering and enviromental applications</t>
  </si>
  <si>
    <t>such as solubility issuing from the correlation are useful in determining the distribution of a hydrocarbon</t>
  </si>
  <si>
    <t>sulfur compounds in water and air.</t>
  </si>
  <si>
    <t>The correlation for solubility of sulfur compounds in water is expressed by:</t>
  </si>
  <si>
    <t>solubility in water at 25 oC, ppm by weight, ppm (wt)</t>
  </si>
  <si>
    <t>TB=</t>
  </si>
  <si>
    <t>boiling point temperature of compound, K</t>
  </si>
  <si>
    <t>A=</t>
  </si>
  <si>
    <t>(mercaptans)</t>
  </si>
  <si>
    <t>(thiophenes)</t>
  </si>
  <si>
    <t>(sulfides)</t>
  </si>
  <si>
    <t>B=</t>
  </si>
  <si>
    <t>C=</t>
  </si>
  <si>
    <t>D=</t>
  </si>
  <si>
    <t>Regression coefficients for mercaptans, thiophenes and aromatics as a function of boiling points is</t>
  </si>
  <si>
    <t>S(mercaptans)</t>
  </si>
  <si>
    <t>S(thiophenes)</t>
  </si>
  <si>
    <t>S(sulfides)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</si>
</sst>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7.35"/>
      <color indexed="8"/>
      <name val="Times New Roman"/>
      <family val="0"/>
    </font>
    <font>
      <sz val="11"/>
      <color indexed="8"/>
      <name val="Arial"/>
      <family val="0"/>
    </font>
    <font>
      <sz val="8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Figure 17: Solubility in water of sulfur compounds as a function of boiling point for mercaptans, thiophenes and aromatics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1755"/>
          <c:w val="0.6715"/>
          <c:h val="0.69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'solubility-sulfur-compds-water'!$E$33:$E$38</c:f>
              <c:numCache/>
            </c:numRef>
          </c:xVal>
          <c:yVal>
            <c:numRef>
              <c:f>'solubility-sulfur-compds-water'!$F$33:$F$38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'solubility-sulfur-compds-water'!$E$33:$E$38</c:f>
              <c:numCache/>
            </c:numRef>
          </c:xVal>
          <c:yVal>
            <c:numRef>
              <c:f>'solubility-sulfur-compds-water'!$G$33:$G$38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'solubility-sulfur-compds-water'!$E$33:$E$38</c:f>
              <c:numCache/>
            </c:numRef>
          </c:xVal>
          <c:yVal>
            <c:numRef>
              <c:f>'solubility-sulfur-compds-water'!$H$33:$H$38</c:f>
              <c:numCache/>
            </c:numRef>
          </c:yVal>
          <c:smooth val="1"/>
        </c:ser>
        <c:axId val="43575801"/>
        <c:axId val="56637890"/>
      </c:scatterChart>
      <c:valAx>
        <c:axId val="43575801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Boiling point, K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7890"/>
        <c:crossesAt val="0.01"/>
        <c:crossBetween val="midCat"/>
        <c:dispUnits/>
      </c:valAx>
      <c:valAx>
        <c:axId val="56637890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Solubility in water, ppm (wt)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5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1815"/>
          <c:w val="0.139"/>
          <c:h val="0.16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2-17a:  Solubility in water of sulfur compounds as a function of boiling point for aromatics and mercaptans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21575"/>
          <c:w val="0.67025"/>
          <c:h val="0.66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'plots-of-mercaptans-thiophenes'!$E$33:$E$38</c:f>
              <c:numCache/>
            </c:numRef>
          </c:xVal>
          <c:yVal>
            <c:numRef>
              <c:f>'plots-of-mercaptans-thiophenes'!$F$33:$F$38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'plots-of-mercaptans-thiophenes'!$E$33:$E$38</c:f>
              <c:numCache/>
            </c:numRef>
          </c:xVal>
          <c:yVal>
            <c:numRef>
              <c:f>'plots-of-mercaptans-thiophenes'!$G$33:$G$38</c:f>
              <c:numCache/>
            </c:numRef>
          </c:yVal>
          <c:smooth val="1"/>
        </c:ser>
        <c:axId val="39978963"/>
        <c:axId val="24266348"/>
      </c:scatterChart>
      <c:valAx>
        <c:axId val="39978963"/>
        <c:scaling>
          <c:orientation val="minMax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Boiling point, K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266348"/>
        <c:crossesAt val="0.01"/>
        <c:crossBetween val="midCat"/>
        <c:dispUnits/>
      </c:valAx>
      <c:valAx>
        <c:axId val="24266348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Solubility in water, ppm (wt)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978963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44325"/>
          <c:w val="0.202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Figure 2-17b:  Solubility in water of sulfur compounds as a function of boiling point for thiophenes and aromatics
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2275"/>
          <c:w val="0.74225"/>
          <c:h val="0.68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'plots-of-aromatics-thiophenes'!$E$33:$E$38</c:f>
              <c:numCache/>
            </c:numRef>
          </c:xVal>
          <c:yVal>
            <c:numRef>
              <c:f>'plots-of-aromatics-thiophenes'!$F$33:$F$38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'plots-of-aromatics-thiophenes'!$E$33:$E$38</c:f>
              <c:numCache/>
            </c:numRef>
          </c:xVal>
          <c:yVal>
            <c:numRef>
              <c:f>'plots-of-aromatics-thiophenes'!$G$33:$G$38</c:f>
              <c:numCache/>
            </c:numRef>
          </c:yVal>
          <c:smooth val="1"/>
        </c:ser>
        <c:axId val="17070541"/>
        <c:axId val="19417142"/>
      </c:scatterChart>
      <c:valAx>
        <c:axId val="17070541"/>
        <c:scaling>
          <c:orientation val="minMax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Boiling poing, K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417142"/>
        <c:crossesAt val="0.01"/>
        <c:crossBetween val="midCat"/>
        <c:dispUnits/>
        <c:majorUnit val="100"/>
      </c:valAx>
      <c:valAx>
        <c:axId val="194171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Solubility in water, ppm (wt)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0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47"/>
          <c:w val="0.156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Figure 2-17c: Solubility in water of sulfur compounds as a function of boiling point for aromatics and mercaptans
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2435"/>
          <c:w val="0.69525"/>
          <c:h val="0.65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'plots-of-aromatics-mercaptans'!$E$33:$E$39</c:f>
              <c:numCache/>
            </c:numRef>
          </c:xVal>
          <c:yVal>
            <c:numRef>
              <c:f>'plots-of-aromatics-mercaptans'!$F$33:$F$39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'plots-of-aromatics-mercaptans'!$E$33:$E$39</c:f>
              <c:numCache/>
            </c:numRef>
          </c:xVal>
          <c:yVal>
            <c:numRef>
              <c:f>'plots-of-aromatics-mercaptans'!$G$33:$G$39</c:f>
              <c:numCache/>
            </c:numRef>
          </c:yVal>
          <c:smooth val="1"/>
        </c:ser>
        <c:axId val="40536551"/>
        <c:axId val="29284640"/>
      </c:scatterChart>
      <c:valAx>
        <c:axId val="40536551"/>
        <c:scaling>
          <c:orientation val="minMax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Boiling point, K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640"/>
        <c:crossesAt val="0.01"/>
        <c:crossBetween val="midCat"/>
        <c:dispUnits/>
        <c:majorUnit val="100"/>
      </c:valAx>
      <c:valAx>
        <c:axId val="2928464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Solubility in water, ppm (wt)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536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945"/>
          <c:y val="0.2405"/>
          <c:w val="0.18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41</xdr:row>
      <xdr:rowOff>123825</xdr:rowOff>
    </xdr:from>
    <xdr:to>
      <xdr:col>7</xdr:col>
      <xdr:colOff>304800</xdr:colOff>
      <xdr:row>62</xdr:row>
      <xdr:rowOff>9525</xdr:rowOff>
    </xdr:to>
    <xdr:graphicFrame>
      <xdr:nvGraphicFramePr>
        <xdr:cNvPr id="1" name="Chart 3"/>
        <xdr:cNvGraphicFramePr/>
      </xdr:nvGraphicFramePr>
      <xdr:xfrm>
        <a:off x="95250" y="6762750"/>
        <a:ext cx="52292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43</xdr:row>
      <xdr:rowOff>0</xdr:rowOff>
    </xdr:from>
    <xdr:to>
      <xdr:col>8</xdr:col>
      <xdr:colOff>95250</xdr:colOff>
      <xdr:row>59</xdr:row>
      <xdr:rowOff>9525</xdr:rowOff>
    </xdr:to>
    <xdr:graphicFrame>
      <xdr:nvGraphicFramePr>
        <xdr:cNvPr id="1" name="Chart 2"/>
        <xdr:cNvGraphicFramePr/>
      </xdr:nvGraphicFramePr>
      <xdr:xfrm>
        <a:off x="1362075" y="6962775"/>
        <a:ext cx="3609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36</xdr:row>
      <xdr:rowOff>19050</xdr:rowOff>
    </xdr:from>
    <xdr:to>
      <xdr:col>7</xdr:col>
      <xdr:colOff>352425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209550" y="5848350"/>
        <a:ext cx="4410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42</xdr:row>
      <xdr:rowOff>95250</xdr:rowOff>
    </xdr:from>
    <xdr:to>
      <xdr:col>6</xdr:col>
      <xdr:colOff>161925</xdr:colOff>
      <xdr:row>61</xdr:row>
      <xdr:rowOff>76200</xdr:rowOff>
    </xdr:to>
    <xdr:graphicFrame>
      <xdr:nvGraphicFramePr>
        <xdr:cNvPr id="1" name="Chart 2"/>
        <xdr:cNvGraphicFramePr/>
      </xdr:nvGraphicFramePr>
      <xdr:xfrm>
        <a:off x="123825" y="6896100"/>
        <a:ext cx="3933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35">
      <selection activeCell="J51" sqref="J51"/>
    </sheetView>
  </sheetViews>
  <sheetFormatPr defaultColWidth="9.140625" defaultRowHeight="12.75"/>
  <cols>
    <col min="2" max="2" width="11.421875" style="0" bestFit="1" customWidth="1"/>
    <col min="6" max="6" width="14.140625" style="0" customWidth="1"/>
    <col min="7" max="7" width="13.140625" style="0" customWidth="1"/>
  </cols>
  <sheetData>
    <row r="1" ht="12.75">
      <c r="A1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3" ht="12.75">
      <c r="A13" t="s">
        <v>16</v>
      </c>
    </row>
    <row r="17" ht="12.75">
      <c r="A17" t="s">
        <v>0</v>
      </c>
    </row>
    <row r="19" spans="1:2" ht="12.75">
      <c r="A19" t="s">
        <v>1</v>
      </c>
      <c r="B19" t="s">
        <v>17</v>
      </c>
    </row>
    <row r="20" spans="1:2" ht="12.75">
      <c r="A20" t="s">
        <v>18</v>
      </c>
      <c r="B20" t="s">
        <v>19</v>
      </c>
    </row>
    <row r="21" spans="1:3" ht="12.75">
      <c r="A21" t="s">
        <v>20</v>
      </c>
      <c r="B21">
        <v>-6.9</v>
      </c>
      <c r="C21" t="s">
        <v>21</v>
      </c>
    </row>
    <row r="22" spans="1:3" ht="12.75">
      <c r="A22" t="s">
        <v>20</v>
      </c>
      <c r="B22">
        <v>-6.85</v>
      </c>
      <c r="C22" t="s">
        <v>22</v>
      </c>
    </row>
    <row r="23" spans="1:3" ht="12.75">
      <c r="A23" t="s">
        <v>20</v>
      </c>
      <c r="B23">
        <v>-6.5389</v>
      </c>
      <c r="C23" t="s">
        <v>23</v>
      </c>
    </row>
    <row r="24" spans="1:2" ht="12.75">
      <c r="A24" t="s">
        <v>24</v>
      </c>
      <c r="B24">
        <v>0.1005</v>
      </c>
    </row>
    <row r="25" spans="1:2" ht="12.75">
      <c r="A25" t="s">
        <v>25</v>
      </c>
      <c r="B25">
        <f>-2.7288*10^-4</f>
        <v>-0.00027288000000000003</v>
      </c>
    </row>
    <row r="26" spans="1:2" ht="12.75">
      <c r="A26" t="s">
        <v>26</v>
      </c>
      <c r="B26">
        <f>1.9987*10^-7</f>
        <v>1.9986999999999998E-07</v>
      </c>
    </row>
    <row r="29" ht="12.75">
      <c r="A29" t="s">
        <v>27</v>
      </c>
    </row>
    <row r="32" spans="1:8" ht="12.75">
      <c r="A32" s="1" t="s">
        <v>2</v>
      </c>
      <c r="B32" s="1" t="s">
        <v>3</v>
      </c>
      <c r="C32" s="1" t="s">
        <v>4</v>
      </c>
      <c r="D32" s="2" t="s">
        <v>6</v>
      </c>
      <c r="E32" s="1" t="s">
        <v>5</v>
      </c>
      <c r="F32" s="1" t="s">
        <v>28</v>
      </c>
      <c r="G32" s="1" t="s">
        <v>29</v>
      </c>
      <c r="H32" s="1" t="s">
        <v>30</v>
      </c>
    </row>
    <row r="33" spans="1:8" ht="12.75">
      <c r="A33" s="1">
        <v>-6.9</v>
      </c>
      <c r="B33" s="1">
        <f>1.005*10^-1</f>
        <v>0.10049999999999999</v>
      </c>
      <c r="C33" s="1">
        <f>-2.7288*10^-4</f>
        <v>-0.00027288000000000003</v>
      </c>
      <c r="D33" s="1">
        <f>1.9987*10^-7</f>
        <v>1.9986999999999998E-07</v>
      </c>
      <c r="E33">
        <v>300</v>
      </c>
      <c r="F33" s="1">
        <f>ROUND(10^($A$33+($B$33*E33)+($C$33*E33^2)+($D$33*E33^3)),1)</f>
        <v>12226.2</v>
      </c>
      <c r="G33" s="1">
        <f>ROUND(10^($A$34+($B$33*E33)+($C$33*E33^2)+($D$33*E33^3)),1)</f>
        <v>13718</v>
      </c>
      <c r="H33" s="1">
        <f>ROUND(10^($A$35+($B$33*E33)+($C$33*E33^2)+($D$33*E33^3)),1)</f>
        <v>28079.5</v>
      </c>
    </row>
    <row r="34" spans="1:8" ht="12.75">
      <c r="A34">
        <v>-6.85</v>
      </c>
      <c r="E34">
        <v>350</v>
      </c>
      <c r="F34" s="1">
        <f aca="true" t="shared" si="0" ref="F34:F41">ROUND(10^($A$33+($B$33*E34)+($C$33*E34^2)+($D$33*E34^3)),1)</f>
        <v>2609.9</v>
      </c>
      <c r="G34" s="1">
        <f aca="true" t="shared" si="1" ref="G34:G41">ROUND(10^($A$34+($B$33*E34)+($C$33*E34^2)+($D$33*E34^3)),1)</f>
        <v>2928.4</v>
      </c>
      <c r="H34" s="1">
        <f aca="true" t="shared" si="2" ref="H34:H41">ROUND(10^($A$35+($B$33*E34)+($C$33*E34^2)+($D$33*E34^3)),1)</f>
        <v>5994.1</v>
      </c>
    </row>
    <row r="35" spans="1:8" ht="12.75">
      <c r="A35">
        <v>-6.5389</v>
      </c>
      <c r="E35">
        <v>400</v>
      </c>
      <c r="F35" s="1">
        <f t="shared" si="0"/>
        <v>269.7</v>
      </c>
      <c r="G35" s="1">
        <f t="shared" si="1"/>
        <v>302.6</v>
      </c>
      <c r="H35" s="1">
        <f t="shared" si="2"/>
        <v>619.4</v>
      </c>
    </row>
    <row r="36" spans="5:8" ht="12.75">
      <c r="E36">
        <v>450</v>
      </c>
      <c r="F36" s="1">
        <f t="shared" si="0"/>
        <v>19.1</v>
      </c>
      <c r="G36" s="1">
        <f t="shared" si="1"/>
        <v>21.4</v>
      </c>
      <c r="H36" s="1">
        <f t="shared" si="2"/>
        <v>43.8</v>
      </c>
    </row>
    <row r="37" spans="5:8" ht="12.75">
      <c r="E37">
        <v>500</v>
      </c>
      <c r="F37" s="1">
        <f t="shared" si="0"/>
        <v>1.3</v>
      </c>
      <c r="G37" s="1">
        <f t="shared" si="1"/>
        <v>1.5</v>
      </c>
      <c r="H37" s="1">
        <f t="shared" si="2"/>
        <v>3</v>
      </c>
    </row>
    <row r="38" spans="5:8" ht="12.75">
      <c r="E38">
        <v>550</v>
      </c>
      <c r="F38" s="1">
        <f t="shared" si="0"/>
        <v>0.1</v>
      </c>
      <c r="G38" s="1">
        <f t="shared" si="1"/>
        <v>0.1</v>
      </c>
      <c r="H38" s="1">
        <f t="shared" si="2"/>
        <v>0.3</v>
      </c>
    </row>
    <row r="39" spans="6:8" ht="12.75">
      <c r="F39" s="1"/>
      <c r="G39" s="1"/>
      <c r="H39" s="1"/>
    </row>
    <row r="40" spans="5:8" ht="12.75">
      <c r="E40">
        <v>310.48</v>
      </c>
      <c r="F40" s="1">
        <f t="shared" si="0"/>
        <v>9555</v>
      </c>
      <c r="G40" s="1">
        <f t="shared" si="1"/>
        <v>10720.8</v>
      </c>
      <c r="H40" s="1">
        <f t="shared" si="2"/>
        <v>21944.7</v>
      </c>
    </row>
    <row r="41" spans="5:8" ht="12.75">
      <c r="E41">
        <v>298.15</v>
      </c>
      <c r="F41" s="1">
        <f t="shared" si="0"/>
        <v>12708.9</v>
      </c>
      <c r="G41" s="1">
        <f t="shared" si="1"/>
        <v>14259.6</v>
      </c>
      <c r="H41" s="1">
        <f t="shared" si="2"/>
        <v>29188.2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DSMT4" shapeId="3397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39">
      <selection activeCell="G58" sqref="G58"/>
    </sheetView>
  </sheetViews>
  <sheetFormatPr defaultColWidth="9.140625" defaultRowHeight="12.75"/>
  <sheetData>
    <row r="1" ht="12.75">
      <c r="A1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3" ht="12.75">
      <c r="A13" t="s">
        <v>16</v>
      </c>
    </row>
    <row r="17" ht="12.75">
      <c r="A17" t="s">
        <v>0</v>
      </c>
    </row>
    <row r="19" spans="1:2" ht="12.75">
      <c r="A19" t="s">
        <v>1</v>
      </c>
      <c r="B19" t="s">
        <v>17</v>
      </c>
    </row>
    <row r="20" spans="1:2" ht="12.75">
      <c r="A20" t="s">
        <v>18</v>
      </c>
      <c r="B20" t="s">
        <v>19</v>
      </c>
    </row>
    <row r="21" spans="1:3" ht="12.75">
      <c r="A21" t="s">
        <v>20</v>
      </c>
      <c r="B21">
        <v>-6.9</v>
      </c>
      <c r="C21" t="s">
        <v>21</v>
      </c>
    </row>
    <row r="22" spans="1:3" ht="12.75">
      <c r="A22" t="s">
        <v>20</v>
      </c>
      <c r="B22">
        <v>-6.85</v>
      </c>
      <c r="C22" t="s">
        <v>22</v>
      </c>
    </row>
    <row r="23" spans="1:3" ht="12.75">
      <c r="A23" t="s">
        <v>20</v>
      </c>
      <c r="B23">
        <v>-6.5389</v>
      </c>
      <c r="C23" t="s">
        <v>23</v>
      </c>
    </row>
    <row r="24" spans="1:2" ht="12.75">
      <c r="A24" t="s">
        <v>24</v>
      </c>
      <c r="B24">
        <v>0.1005</v>
      </c>
    </row>
    <row r="25" spans="1:2" ht="12.75">
      <c r="A25" t="s">
        <v>25</v>
      </c>
      <c r="B25">
        <f>-2.7288*10^-4</f>
        <v>-0.00027288000000000003</v>
      </c>
    </row>
    <row r="26" spans="1:2" ht="12.75">
      <c r="A26" t="s">
        <v>26</v>
      </c>
      <c r="B26">
        <f>1.9987*10^-7</f>
        <v>1.9986999999999998E-07</v>
      </c>
    </row>
    <row r="29" ht="12.75">
      <c r="A29" t="s">
        <v>27</v>
      </c>
    </row>
    <row r="32" spans="1:8" ht="12.75">
      <c r="A32" s="1" t="s">
        <v>2</v>
      </c>
      <c r="B32" s="1" t="s">
        <v>3</v>
      </c>
      <c r="C32" s="1" t="s">
        <v>4</v>
      </c>
      <c r="D32" s="2" t="s">
        <v>6</v>
      </c>
      <c r="E32" s="1" t="s">
        <v>5</v>
      </c>
      <c r="F32" s="1" t="s">
        <v>28</v>
      </c>
      <c r="G32" s="1" t="s">
        <v>29</v>
      </c>
      <c r="H32" s="1" t="s">
        <v>30</v>
      </c>
    </row>
    <row r="33" spans="1:8" ht="12.75">
      <c r="A33" s="1">
        <v>-6.9</v>
      </c>
      <c r="B33" s="1">
        <f>1.005*10^-1</f>
        <v>0.10049999999999999</v>
      </c>
      <c r="C33" s="1">
        <f>-2.7288*10^-4</f>
        <v>-0.00027288000000000003</v>
      </c>
      <c r="D33" s="1">
        <f>1.9987*10^-7</f>
        <v>1.9986999999999998E-07</v>
      </c>
      <c r="E33">
        <v>300</v>
      </c>
      <c r="F33" s="1">
        <f>ROUND(10^($A$33+($B$33*E33)+($C$33*E33^2)+($D$33*E33^3)),1)</f>
        <v>12226.2</v>
      </c>
      <c r="G33" s="1">
        <f>ROUND(10^($A$34+($B$33*E33)+($C$33*E33^2)+($D$33*E33^3)),1)</f>
        <v>13718</v>
      </c>
      <c r="H33" s="1">
        <f>ROUND(10^($A$35+($B$33*E33)+($C$33*E33^2)+($D$33*E33^3)),1)</f>
        <v>28079.5</v>
      </c>
    </row>
    <row r="34" spans="1:8" ht="12.75">
      <c r="A34">
        <v>-6.85</v>
      </c>
      <c r="E34">
        <v>350</v>
      </c>
      <c r="F34" s="1">
        <f aca="true" t="shared" si="0" ref="F34:F41">ROUND(10^($A$33+($B$33*E34)+($C$33*E34^2)+($D$33*E34^3)),1)</f>
        <v>2609.9</v>
      </c>
      <c r="G34" s="1">
        <f aca="true" t="shared" si="1" ref="G34:G41">ROUND(10^($A$34+($B$33*E34)+($C$33*E34^2)+($D$33*E34^3)),1)</f>
        <v>2928.4</v>
      </c>
      <c r="H34" s="1">
        <f aca="true" t="shared" si="2" ref="H34:H41">ROUND(10^($A$35+($B$33*E34)+($C$33*E34^2)+($D$33*E34^3)),1)</f>
        <v>5994.1</v>
      </c>
    </row>
    <row r="35" spans="1:8" ht="12.75">
      <c r="A35">
        <v>-6.5389</v>
      </c>
      <c r="E35">
        <v>400</v>
      </c>
      <c r="F35" s="1">
        <f t="shared" si="0"/>
        <v>269.7</v>
      </c>
      <c r="G35" s="1">
        <f t="shared" si="1"/>
        <v>302.6</v>
      </c>
      <c r="H35" s="1">
        <f t="shared" si="2"/>
        <v>619.4</v>
      </c>
    </row>
    <row r="36" spans="5:8" ht="12.75">
      <c r="E36">
        <v>450</v>
      </c>
      <c r="F36" s="1">
        <f t="shared" si="0"/>
        <v>19.1</v>
      </c>
      <c r="G36" s="1">
        <f t="shared" si="1"/>
        <v>21.4</v>
      </c>
      <c r="H36" s="1">
        <f t="shared" si="2"/>
        <v>43.8</v>
      </c>
    </row>
    <row r="37" spans="5:8" ht="12.75">
      <c r="E37">
        <v>500</v>
      </c>
      <c r="F37" s="1">
        <f t="shared" si="0"/>
        <v>1.3</v>
      </c>
      <c r="G37" s="1">
        <f t="shared" si="1"/>
        <v>1.5</v>
      </c>
      <c r="H37" s="1">
        <f t="shared" si="2"/>
        <v>3</v>
      </c>
    </row>
    <row r="38" spans="5:8" ht="12.75">
      <c r="E38">
        <v>550</v>
      </c>
      <c r="F38" s="1">
        <f t="shared" si="0"/>
        <v>0.1</v>
      </c>
      <c r="G38" s="1">
        <f t="shared" si="1"/>
        <v>0.1</v>
      </c>
      <c r="H38" s="1">
        <f t="shared" si="2"/>
        <v>0.3</v>
      </c>
    </row>
    <row r="39" spans="6:8" ht="12.75">
      <c r="F39" s="1"/>
      <c r="G39" s="1"/>
      <c r="H39" s="1"/>
    </row>
    <row r="40" spans="5:8" ht="12.75">
      <c r="E40">
        <v>310.48</v>
      </c>
      <c r="F40" s="1">
        <f t="shared" si="0"/>
        <v>9555</v>
      </c>
      <c r="G40" s="1">
        <f t="shared" si="1"/>
        <v>10720.8</v>
      </c>
      <c r="H40" s="1">
        <f t="shared" si="2"/>
        <v>21944.7</v>
      </c>
    </row>
    <row r="41" spans="5:8" ht="12.75">
      <c r="E41">
        <v>298.15</v>
      </c>
      <c r="F41" s="1">
        <f t="shared" si="0"/>
        <v>12708.9</v>
      </c>
      <c r="G41" s="1">
        <f t="shared" si="1"/>
        <v>14259.6</v>
      </c>
      <c r="H41" s="1">
        <f t="shared" si="2"/>
        <v>29188.2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DSMT4" shapeId="5038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5">
      <selection activeCell="K54" sqref="K54"/>
    </sheetView>
  </sheetViews>
  <sheetFormatPr defaultColWidth="9.140625" defaultRowHeight="12.75"/>
  <sheetData>
    <row r="1" ht="12.75">
      <c r="A1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3" ht="12.75">
      <c r="A13" t="s">
        <v>16</v>
      </c>
    </row>
    <row r="17" ht="12.75">
      <c r="A17" t="s">
        <v>0</v>
      </c>
    </row>
    <row r="19" spans="1:2" ht="12.75">
      <c r="A19" t="s">
        <v>1</v>
      </c>
      <c r="B19" t="s">
        <v>17</v>
      </c>
    </row>
    <row r="20" spans="1:2" ht="12.75">
      <c r="A20" t="s">
        <v>18</v>
      </c>
      <c r="B20" t="s">
        <v>19</v>
      </c>
    </row>
    <row r="21" spans="1:3" ht="12.75">
      <c r="A21" t="s">
        <v>20</v>
      </c>
      <c r="B21">
        <v>-6.9</v>
      </c>
      <c r="C21" t="s">
        <v>21</v>
      </c>
    </row>
    <row r="22" spans="1:3" ht="12.75">
      <c r="A22" t="s">
        <v>20</v>
      </c>
      <c r="B22">
        <v>-6.85</v>
      </c>
      <c r="C22" t="s">
        <v>22</v>
      </c>
    </row>
    <row r="23" spans="1:3" ht="12.75">
      <c r="A23" t="s">
        <v>20</v>
      </c>
      <c r="B23">
        <v>-6.5389</v>
      </c>
      <c r="C23" t="s">
        <v>23</v>
      </c>
    </row>
    <row r="24" spans="1:2" ht="12.75">
      <c r="A24" t="s">
        <v>24</v>
      </c>
      <c r="B24">
        <v>0.1005</v>
      </c>
    </row>
    <row r="25" spans="1:2" ht="12.75">
      <c r="A25" t="s">
        <v>25</v>
      </c>
      <c r="B25">
        <f>-2.7288*10^-4</f>
        <v>-0.00027288000000000003</v>
      </c>
    </row>
    <row r="26" spans="1:2" ht="12.75">
      <c r="A26" t="s">
        <v>26</v>
      </c>
      <c r="B26">
        <f>1.9987*10^-7</f>
        <v>1.9986999999999998E-07</v>
      </c>
    </row>
    <row r="29" ht="12.75">
      <c r="A29" t="s">
        <v>27</v>
      </c>
    </row>
    <row r="32" spans="1:7" ht="12.75">
      <c r="A32" s="1" t="s">
        <v>2</v>
      </c>
      <c r="B32" s="1" t="s">
        <v>3</v>
      </c>
      <c r="C32" s="1" t="s">
        <v>4</v>
      </c>
      <c r="D32" s="2" t="s">
        <v>6</v>
      </c>
      <c r="E32" s="1" t="s">
        <v>5</v>
      </c>
      <c r="F32" s="1" t="s">
        <v>29</v>
      </c>
      <c r="G32" s="1" t="s">
        <v>30</v>
      </c>
    </row>
    <row r="33" spans="1:7" ht="12.75">
      <c r="A33" s="1">
        <v>-6.9</v>
      </c>
      <c r="B33" s="1">
        <f>1.005*10^-1</f>
        <v>0.10049999999999999</v>
      </c>
      <c r="C33" s="1">
        <f>-2.7288*10^-4</f>
        <v>-0.00027288000000000003</v>
      </c>
      <c r="D33" s="1">
        <f>1.9987*10^-7</f>
        <v>1.9986999999999998E-07</v>
      </c>
      <c r="E33">
        <v>300</v>
      </c>
      <c r="F33" s="1">
        <f aca="true" t="shared" si="0" ref="F33:F38">ROUND(10^($A$34+($B$33*E33)+($C$33*E33^2)+($D$33*E33^3)),1)</f>
        <v>13718</v>
      </c>
      <c r="G33" s="1">
        <f aca="true" t="shared" si="1" ref="G33:G38">ROUND(10^($A$35+($B$33*E33)+($C$33*E33^2)+($D$33*E33^3)),1)</f>
        <v>28079.5</v>
      </c>
    </row>
    <row r="34" spans="1:7" ht="12.75">
      <c r="A34">
        <v>-6.85</v>
      </c>
      <c r="E34">
        <v>350</v>
      </c>
      <c r="F34" s="1">
        <f t="shared" si="0"/>
        <v>2928.4</v>
      </c>
      <c r="G34" s="1">
        <f t="shared" si="1"/>
        <v>5994.1</v>
      </c>
    </row>
    <row r="35" spans="1:7" ht="12.75">
      <c r="A35">
        <v>-6.5389</v>
      </c>
      <c r="E35">
        <v>400</v>
      </c>
      <c r="F35" s="1">
        <f t="shared" si="0"/>
        <v>302.6</v>
      </c>
      <c r="G35" s="1">
        <f t="shared" si="1"/>
        <v>619.4</v>
      </c>
    </row>
    <row r="36" spans="5:7" ht="12.75">
      <c r="E36">
        <v>450</v>
      </c>
      <c r="F36" s="1">
        <f t="shared" si="0"/>
        <v>21.4</v>
      </c>
      <c r="G36" s="1">
        <f t="shared" si="1"/>
        <v>43.8</v>
      </c>
    </row>
    <row r="37" spans="5:7" ht="12.75">
      <c r="E37">
        <v>500</v>
      </c>
      <c r="F37" s="1">
        <f t="shared" si="0"/>
        <v>1.5</v>
      </c>
      <c r="G37" s="1">
        <f t="shared" si="1"/>
        <v>3</v>
      </c>
    </row>
    <row r="38" spans="5:7" ht="12.75">
      <c r="E38">
        <v>550</v>
      </c>
      <c r="F38" s="1">
        <f t="shared" si="0"/>
        <v>0.1</v>
      </c>
      <c r="G38" s="1">
        <f t="shared" si="1"/>
        <v>0.3</v>
      </c>
    </row>
    <row r="39" spans="6:7" ht="12.75">
      <c r="F39" s="1"/>
      <c r="G39" s="1"/>
    </row>
    <row r="40" spans="5:7" ht="12.75">
      <c r="E40">
        <v>310.48</v>
      </c>
      <c r="F40" s="1">
        <f>ROUND(10^($A$34+($B$33*E40)+($C$33*E40^2)+($D$33*E40^3)),1)</f>
        <v>10720.8</v>
      </c>
      <c r="G40" s="1">
        <f>ROUND(10^($A$35+($B$33*E40)+($C$33*E40^2)+($D$33*E40^3)),1)</f>
        <v>21944.7</v>
      </c>
    </row>
    <row r="41" spans="5:7" ht="12.75">
      <c r="E41">
        <v>298.15</v>
      </c>
      <c r="F41" s="1">
        <f>ROUND(10^($A$34+($B$33*E41)+($C$33*E41^2)+($D$33*E41^3)),1)</f>
        <v>14259.6</v>
      </c>
      <c r="G41" s="1">
        <f>ROUND(10^($A$35+($B$33*E41)+($C$33*E41^2)+($D$33*E41^3)),1)</f>
        <v>29188.2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DSMT4" shapeId="58763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D43">
      <selection activeCell="I55" sqref="I55"/>
    </sheetView>
  </sheetViews>
  <sheetFormatPr defaultColWidth="9.140625" defaultRowHeight="12.75"/>
  <cols>
    <col min="6" max="6" width="12.7109375" style="0" customWidth="1"/>
  </cols>
  <sheetData>
    <row r="1" ht="12.75">
      <c r="A1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3" ht="12.75">
      <c r="A13" t="s">
        <v>16</v>
      </c>
    </row>
    <row r="17" ht="12.75">
      <c r="A17" t="s">
        <v>0</v>
      </c>
    </row>
    <row r="19" spans="1:2" ht="12.75">
      <c r="A19" t="s">
        <v>1</v>
      </c>
      <c r="B19" t="s">
        <v>17</v>
      </c>
    </row>
    <row r="20" spans="1:2" ht="12.75">
      <c r="A20" t="s">
        <v>18</v>
      </c>
      <c r="B20" t="s">
        <v>19</v>
      </c>
    </row>
    <row r="21" spans="1:3" ht="12.75">
      <c r="A21" t="s">
        <v>20</v>
      </c>
      <c r="B21">
        <v>-6.9</v>
      </c>
      <c r="C21" t="s">
        <v>21</v>
      </c>
    </row>
    <row r="22" spans="1:3" ht="12.75">
      <c r="A22" t="s">
        <v>20</v>
      </c>
      <c r="B22">
        <v>-6.85</v>
      </c>
      <c r="C22" t="s">
        <v>22</v>
      </c>
    </row>
    <row r="23" spans="1:3" ht="12.75">
      <c r="A23" t="s">
        <v>20</v>
      </c>
      <c r="B23">
        <v>-6.5389</v>
      </c>
      <c r="C23" t="s">
        <v>23</v>
      </c>
    </row>
    <row r="24" spans="1:2" ht="12.75">
      <c r="A24" t="s">
        <v>24</v>
      </c>
      <c r="B24">
        <v>0.1005</v>
      </c>
    </row>
    <row r="25" spans="1:2" ht="12.75">
      <c r="A25" t="s">
        <v>25</v>
      </c>
      <c r="B25">
        <f>-2.7288*10^-4</f>
        <v>-0.00027288000000000003</v>
      </c>
    </row>
    <row r="26" spans="1:2" ht="12.75">
      <c r="A26" t="s">
        <v>26</v>
      </c>
      <c r="B26">
        <f>1.9987*10^-7</f>
        <v>1.9986999999999998E-07</v>
      </c>
    </row>
    <row r="29" ht="12.75">
      <c r="A29" t="s">
        <v>27</v>
      </c>
    </row>
    <row r="32" spans="1:7" ht="12.75">
      <c r="A32" s="1" t="s">
        <v>2</v>
      </c>
      <c r="B32" s="1" t="s">
        <v>3</v>
      </c>
      <c r="C32" s="1" t="s">
        <v>4</v>
      </c>
      <c r="D32" s="2" t="s">
        <v>6</v>
      </c>
      <c r="E32" s="1" t="s">
        <v>5</v>
      </c>
      <c r="F32" s="1" t="s">
        <v>28</v>
      </c>
      <c r="G32" s="1" t="s">
        <v>30</v>
      </c>
    </row>
    <row r="33" spans="1:7" ht="12.75">
      <c r="A33" s="1">
        <v>-6.9</v>
      </c>
      <c r="B33" s="1">
        <f>1.005*10^-1</f>
        <v>0.10049999999999999</v>
      </c>
      <c r="C33" s="1">
        <f>-2.7288*10^-4</f>
        <v>-0.00027288000000000003</v>
      </c>
      <c r="D33" s="1">
        <f>1.9987*10^-7</f>
        <v>1.9986999999999998E-07</v>
      </c>
      <c r="E33">
        <v>300</v>
      </c>
      <c r="F33" s="1">
        <f>ROUND(10^($A$33+($B$33*E33)+($C$33*E33^2)+($D$33*E33^3)),1)</f>
        <v>12226.2</v>
      </c>
      <c r="G33" s="1">
        <f aca="true" t="shared" si="0" ref="G33:G38">ROUND(10^($A$35+($B$33*E33)+($C$33*E33^2)+($D$33*E33^3)),1)</f>
        <v>28079.5</v>
      </c>
    </row>
    <row r="34" spans="1:7" ht="12.75">
      <c r="A34">
        <v>-6.85</v>
      </c>
      <c r="E34">
        <v>350</v>
      </c>
      <c r="F34" s="1">
        <f aca="true" t="shared" si="1" ref="F34:F41">ROUND(10^($A$33+($B$33*E34)+($C$33*E34^2)+($D$33*E34^3)),1)</f>
        <v>2609.9</v>
      </c>
      <c r="G34" s="1">
        <f t="shared" si="0"/>
        <v>5994.1</v>
      </c>
    </row>
    <row r="35" spans="1:7" ht="12.75">
      <c r="A35">
        <v>-6.5389</v>
      </c>
      <c r="E35">
        <v>400</v>
      </c>
      <c r="F35" s="1">
        <f t="shared" si="1"/>
        <v>269.7</v>
      </c>
      <c r="G35" s="1">
        <f t="shared" si="0"/>
        <v>619.4</v>
      </c>
    </row>
    <row r="36" spans="5:7" ht="12.75">
      <c r="E36">
        <v>450</v>
      </c>
      <c r="F36" s="1">
        <f t="shared" si="1"/>
        <v>19.1</v>
      </c>
      <c r="G36" s="1">
        <f t="shared" si="0"/>
        <v>43.8</v>
      </c>
    </row>
    <row r="37" spans="5:7" ht="12.75">
      <c r="E37">
        <v>500</v>
      </c>
      <c r="F37" s="1">
        <f t="shared" si="1"/>
        <v>1.3</v>
      </c>
      <c r="G37" s="1">
        <f t="shared" si="0"/>
        <v>3</v>
      </c>
    </row>
    <row r="38" spans="5:7" ht="12.75">
      <c r="E38">
        <v>550</v>
      </c>
      <c r="F38" s="1">
        <f t="shared" si="1"/>
        <v>0.1</v>
      </c>
      <c r="G38" s="1">
        <f t="shared" si="0"/>
        <v>0.3</v>
      </c>
    </row>
    <row r="39" spans="6:7" ht="12.75">
      <c r="F39" s="1"/>
      <c r="G39" s="1"/>
    </row>
    <row r="40" spans="5:7" ht="12.75">
      <c r="E40">
        <v>310.48</v>
      </c>
      <c r="F40" s="1">
        <f t="shared" si="1"/>
        <v>9555</v>
      </c>
      <c r="G40" s="1">
        <f>ROUND(10^($A$35+($B$33*E40)+($C$33*E40^2)+($D$33*E40^3)),1)</f>
        <v>21944.7</v>
      </c>
    </row>
    <row r="41" spans="5:7" ht="12.75">
      <c r="E41">
        <v>298.15</v>
      </c>
      <c r="F41" s="1">
        <f t="shared" si="1"/>
        <v>12708.9</v>
      </c>
      <c r="G41" s="1">
        <f>ROUND(10^($A$35+($B$33*E41)+($C$33*E41^2)+($D$33*E41^3)),1)</f>
        <v>29188.2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DSMT4" shapeId="5041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coker_ak</dc:creator>
  <cp:keywords/>
  <dc:description/>
  <cp:lastModifiedBy>Reed Elsevier</cp:lastModifiedBy>
  <cp:lastPrinted>2004-07-27T23:59:09Z</cp:lastPrinted>
  <dcterms:created xsi:type="dcterms:W3CDTF">2004-05-27T09:28:24Z</dcterms:created>
  <dcterms:modified xsi:type="dcterms:W3CDTF">2012-09-11T11:20:27Z</dcterms:modified>
  <cp:category/>
  <cp:version/>
  <cp:contentType/>
  <cp:contentStatus/>
</cp:coreProperties>
</file>