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  <c r="K30" i="1" l="1"/>
  <c r="K32" i="1"/>
  <c r="J30" i="1"/>
  <c r="I30" i="1"/>
  <c r="H30" i="1"/>
  <c r="G30" i="1"/>
  <c r="F30" i="1"/>
  <c r="K31" i="1"/>
  <c r="K33" i="1" s="1"/>
</calcChain>
</file>

<file path=xl/sharedStrings.xml><?xml version="1.0" encoding="utf-8"?>
<sst xmlns="http://schemas.openxmlformats.org/spreadsheetml/2006/main" count="49" uniqueCount="48">
  <si>
    <t xml:space="preserve">               Changing Risk (D/E)</t>
  </si>
  <si>
    <t>Process Steps</t>
  </si>
  <si>
    <t xml:space="preserve">                                                               Forecast Period</t>
  </si>
  <si>
    <t>Assumptions:</t>
  </si>
  <si>
    <t>Terminal Period Growth Rate (%)</t>
  </si>
  <si>
    <t>Terminal Period Cost of Equity (%)</t>
  </si>
  <si>
    <t>Step 3: Adjust Discount Rate to Reflect</t>
  </si>
  <si>
    <t>Risk Premium on Stocks (%)</t>
  </si>
  <si>
    <t>Comparable  Firm</t>
  </si>
  <si>
    <t xml:space="preserve">     Debt/Equity Ratio</t>
  </si>
  <si>
    <r>
      <t xml:space="preserve">     Leveraged Beta (</t>
    </r>
    <r>
      <rPr>
        <sz val="11"/>
        <color theme="1"/>
        <rFont val="Calibri"/>
        <family val="2"/>
      </rPr>
      <t>β</t>
    </r>
    <r>
      <rPr>
        <vertAlign val="subscript"/>
        <sz val="11"/>
        <color theme="1"/>
        <rFont val="Calibri"/>
        <family val="2"/>
      </rPr>
      <t>l</t>
    </r>
    <r>
      <rPr>
        <sz val="11"/>
        <color theme="1"/>
        <rFont val="Calibri"/>
        <family val="2"/>
      </rPr>
      <t>)</t>
    </r>
  </si>
  <si>
    <t>Marginal Tax Rate (%)</t>
  </si>
  <si>
    <t xml:space="preserve">Notes: </t>
  </si>
  <si>
    <r>
      <t>Step 1: Project Annual Cash Flows ($Mil)</t>
    </r>
    <r>
      <rPr>
        <vertAlign val="superscript"/>
        <sz val="11"/>
        <color theme="1"/>
        <rFont val="Calibri"/>
        <family val="2"/>
        <scheme val="minor"/>
      </rPr>
      <t>a</t>
    </r>
  </si>
  <si>
    <r>
      <t xml:space="preserve">     Unlevered Beta (β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b</t>
    </r>
  </si>
  <si>
    <r>
      <t>Step 2: Project Debt to Equity Ratios (D/E)</t>
    </r>
    <r>
      <rPr>
        <vertAlign val="superscript"/>
        <sz val="11"/>
        <color theme="1"/>
        <rFont val="Calibri"/>
        <family val="2"/>
        <scheme val="minor"/>
      </rPr>
      <t>a</t>
    </r>
  </si>
  <si>
    <t>Year</t>
  </si>
  <si>
    <t>D/E</t>
  </si>
  <si>
    <t>Cumulative Cost of Equity</t>
  </si>
  <si>
    <r>
      <t>Beta</t>
    </r>
    <r>
      <rPr>
        <vertAlign val="superscript"/>
        <sz val="11"/>
        <color theme="1"/>
        <rFont val="Calibri"/>
        <family val="2"/>
        <scheme val="minor"/>
      </rPr>
      <t>c</t>
    </r>
  </si>
  <si>
    <t xml:space="preserve">Cost of </t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</si>
  <si>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βu = (β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) / (1 + (D/E)(1- t)) = 2.4 / (1 + .3x.6) = 2.03</t>
    </r>
  </si>
  <si>
    <t xml:space="preserve"> For 2014, βi = 2.03 x (1 + (1.02)(1 - .4)) = 3.27</t>
  </si>
  <si>
    <t xml:space="preserve"> For 2015, βi = 2.03 x (1 + (0.68)(1 - .4)) = 2.86, and so on.</t>
  </si>
  <si>
    <r>
      <t>Equity (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d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</si>
  <si>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For 2013, 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.05 + 3.81(.055) = .2596 x 100 = 25.96</t>
    </r>
  </si>
  <si>
    <r>
      <t xml:space="preserve"> For 2014,</t>
    </r>
    <r>
      <rPr>
        <i/>
        <sz val="11"/>
        <color theme="1"/>
        <rFont val="Calibri"/>
        <family val="2"/>
        <scheme val="minor"/>
      </rPr>
      <t xml:space="preserve"> k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.05 + 3.27(.055) = .2299 x 100 = 22.99</t>
    </r>
  </si>
  <si>
    <t>10 Year U.S. Treasury Bond Rate (%)</t>
  </si>
  <si>
    <t xml:space="preserve">                                                   Present Value of Equity Cash Flow Using the Cost of Capital Method (CC)</t>
  </si>
  <si>
    <t>1/(1 + .2596)(1 + .2299)(1 + .2073) = .5347</t>
  </si>
  <si>
    <t xml:space="preserve">     Table 14.1</t>
  </si>
  <si>
    <t>1/(1+.2596)(1+.2299) = .6455</t>
  </si>
  <si>
    <t>1/(1 + .2596)(1 + .2299)(1 + .2073)(1 + .1936) = .4479</t>
  </si>
  <si>
    <t>1/(1 + .2596)(1 + .2299)(1 + .2073)(1 + .1936)(1 + .1831) = .3786</t>
  </si>
  <si>
    <t>1/(1 + .2596)(1 + .2299)(1 + .2073)(1 + .1936)(1 + .1831)(1 + .1738) = .3226</t>
  </si>
  <si>
    <t>1/(1+.2596)(1+.2299)(1+.2073)(1+.1936)(1+.1831)(1+.1738)(1+.1650) = .2769</t>
  </si>
  <si>
    <t>Terminal Value</t>
  </si>
  <si>
    <t>Total PV</t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</si>
  <si>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PV calculated by multiplying each year's cash flow by the cumulative cost of equity for that year.</t>
    </r>
  </si>
  <si>
    <r>
      <t>PV of Annual Cash Flows(2013 - 2019)</t>
    </r>
    <r>
      <rPr>
        <vertAlign val="superscript"/>
        <sz val="11"/>
        <color theme="1"/>
        <rFont val="Calibri"/>
        <family val="2"/>
        <scheme val="minor"/>
      </rPr>
      <t>e</t>
    </r>
  </si>
  <si>
    <t>Sum of Annual Cash Flows (2013 - 2019)</t>
  </si>
  <si>
    <r>
      <t>Step 4: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Determine If Deal Makes Sense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</si>
  <si>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Projections come from the Excel-Based LBO Valuation and Structuring Model available on website accompany this book.</t>
    </r>
  </si>
  <si>
    <t xml:space="preserve">Leveraged 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</si>
  <si>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For 2013, β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(β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) (1 + (D/E)(1- t)) = 2.03 x (1 + (1.46)(1 - .4)) = 3.81, where 2.03 is the unlevered comparable firm beta</t>
    </r>
  </si>
  <si>
    <r>
      <t xml:space="preserve">The deal makes sense for equity investors if the NPV </t>
    </r>
    <r>
      <rPr>
        <sz val="11"/>
        <color theme="1"/>
        <rFont val="Calibri"/>
        <family val="2"/>
      </rPr>
      <t>≥ 0.</t>
    </r>
  </si>
  <si>
    <r>
      <t xml:space="preserve"> For 2015 , 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.05 + 2.86(.055) = .2073 x 100 = 20.73 and so on.</t>
    </r>
  </si>
  <si>
    <t>1/(1+.2596) = .7939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</si>
</sst>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2" fontId="0" fillId="0" borderId="0" xfId="0" applyNumberFormat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3" workbookViewId="0">
      <selection activeCell="K32" sqref="K32"/>
    </sheetView>
  </sheetViews>
  <sheetFormatPr defaultRowHeight="15" x14ac:dyDescent="0.25"/>
  <cols>
    <col min="3" max="3" width="9.85546875" customWidth="1"/>
    <col min="4" max="4" width="11.42578125" customWidth="1"/>
    <col min="10" max="10" width="9.7109375" customWidth="1"/>
    <col min="11" max="11" width="9.5703125" customWidth="1"/>
  </cols>
  <sheetData>
    <row r="1" spans="1:11" x14ac:dyDescent="0.25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B3" s="1"/>
      <c r="C3" s="1"/>
      <c r="D3" s="1"/>
      <c r="E3" s="8" t="s">
        <v>2</v>
      </c>
      <c r="F3" s="8"/>
      <c r="G3" s="8"/>
      <c r="H3" s="8"/>
      <c r="I3" s="8"/>
      <c r="J3" s="8"/>
      <c r="K3" s="8"/>
    </row>
    <row r="4" spans="1:11" x14ac:dyDescent="0.25">
      <c r="A4" s="8" t="s">
        <v>1</v>
      </c>
      <c r="B4" s="8"/>
      <c r="C4" s="8"/>
      <c r="D4" s="1"/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</row>
    <row r="5" spans="1:11" ht="17.25" x14ac:dyDescent="0.25">
      <c r="A5" s="8" t="s">
        <v>13</v>
      </c>
      <c r="B5" s="8"/>
      <c r="C5" s="8"/>
      <c r="D5" s="8"/>
      <c r="E5" s="3">
        <v>0.3</v>
      </c>
      <c r="F5" s="3">
        <v>0.2</v>
      </c>
      <c r="G5" s="3">
        <v>1.8</v>
      </c>
      <c r="H5" s="3">
        <v>7.4</v>
      </c>
      <c r="I5" s="3">
        <v>7.7</v>
      </c>
      <c r="J5" s="3">
        <v>8.1</v>
      </c>
      <c r="K5" s="3">
        <v>8.5</v>
      </c>
    </row>
    <row r="6" spans="1:11" ht="17.25" x14ac:dyDescent="0.25">
      <c r="A6" s="8" t="s">
        <v>15</v>
      </c>
      <c r="B6" s="8"/>
      <c r="C6" s="8"/>
      <c r="D6" s="8"/>
      <c r="E6" s="3">
        <v>1.46</v>
      </c>
      <c r="F6" s="3">
        <v>1.02</v>
      </c>
      <c r="G6" s="3">
        <v>0.68</v>
      </c>
      <c r="H6" s="3">
        <v>0.48</v>
      </c>
      <c r="I6" s="3">
        <v>0.32</v>
      </c>
      <c r="J6" s="3">
        <v>0.18</v>
      </c>
      <c r="K6" s="3">
        <v>0.05</v>
      </c>
    </row>
    <row r="7" spans="1:11" x14ac:dyDescent="0.25">
      <c r="A7" s="8" t="s">
        <v>6</v>
      </c>
      <c r="B7" s="8"/>
      <c r="C7" s="8"/>
      <c r="D7" s="8"/>
      <c r="E7" s="3"/>
      <c r="F7" s="3"/>
      <c r="G7" s="3"/>
      <c r="H7" s="3"/>
      <c r="I7" s="3"/>
      <c r="J7" s="3"/>
      <c r="K7" s="3"/>
    </row>
    <row r="8" spans="1:11" x14ac:dyDescent="0.25">
      <c r="A8" s="8" t="s">
        <v>0</v>
      </c>
      <c r="B8" s="8"/>
      <c r="C8" s="8"/>
      <c r="D8" s="8"/>
      <c r="E8" s="3"/>
      <c r="F8" s="3"/>
      <c r="G8" s="3"/>
      <c r="H8" s="3"/>
      <c r="I8" s="3"/>
      <c r="J8" s="3"/>
      <c r="K8" s="3"/>
    </row>
    <row r="9" spans="1:11" x14ac:dyDescent="0.25">
      <c r="A9" s="7" t="s">
        <v>3</v>
      </c>
      <c r="B9" s="7"/>
      <c r="C9" s="7"/>
      <c r="D9" s="7"/>
      <c r="E9" s="3"/>
      <c r="F9" s="3"/>
      <c r="G9" s="3"/>
      <c r="H9" s="3"/>
      <c r="I9" s="3"/>
      <c r="J9" s="3"/>
      <c r="K9" s="3"/>
    </row>
    <row r="10" spans="1:11" x14ac:dyDescent="0.25">
      <c r="A10" s="7" t="s">
        <v>8</v>
      </c>
      <c r="B10" s="7"/>
      <c r="C10" s="7"/>
      <c r="D10" s="7"/>
      <c r="E10" s="3"/>
      <c r="F10" s="3"/>
      <c r="G10" s="3"/>
      <c r="H10" s="3"/>
      <c r="I10" s="3"/>
      <c r="J10" s="3"/>
      <c r="K10" s="3"/>
    </row>
    <row r="11" spans="1:11" ht="18" x14ac:dyDescent="0.35">
      <c r="A11" s="7" t="s">
        <v>10</v>
      </c>
      <c r="B11" s="7"/>
      <c r="C11" s="7"/>
      <c r="D11" s="7"/>
      <c r="E11" s="3">
        <v>2.4</v>
      </c>
      <c r="F11" s="3"/>
      <c r="G11" s="3"/>
      <c r="H11" s="3"/>
      <c r="I11" s="3"/>
      <c r="J11" s="3"/>
      <c r="K11" s="3"/>
    </row>
    <row r="12" spans="1:11" x14ac:dyDescent="0.25">
      <c r="A12" s="7" t="s">
        <v>9</v>
      </c>
      <c r="B12" s="7"/>
      <c r="C12" s="7"/>
      <c r="D12" s="7"/>
      <c r="E12" s="3">
        <v>0.3</v>
      </c>
      <c r="F12" s="3"/>
      <c r="G12" s="3"/>
      <c r="H12" s="3"/>
      <c r="I12" s="3"/>
      <c r="J12" s="3"/>
      <c r="K12" s="3"/>
    </row>
    <row r="13" spans="1:11" ht="18.75" x14ac:dyDescent="0.35">
      <c r="A13" s="7" t="s">
        <v>14</v>
      </c>
      <c r="B13" s="7"/>
      <c r="C13" s="7"/>
      <c r="D13" s="7"/>
      <c r="E13" s="3">
        <v>2.0299999999999998</v>
      </c>
      <c r="F13" s="3"/>
      <c r="G13" s="3"/>
      <c r="H13" s="3"/>
      <c r="I13" s="3"/>
      <c r="J13" s="3"/>
      <c r="K13" s="3"/>
    </row>
    <row r="14" spans="1:11" x14ac:dyDescent="0.25">
      <c r="A14" s="7" t="s">
        <v>11</v>
      </c>
      <c r="B14" s="7"/>
      <c r="C14" s="7"/>
      <c r="D14" s="7"/>
      <c r="E14" s="3">
        <v>0.4</v>
      </c>
      <c r="F14" s="3"/>
      <c r="G14" s="3"/>
      <c r="H14" s="3"/>
      <c r="I14" s="3"/>
      <c r="J14" s="3"/>
      <c r="K14" s="3"/>
    </row>
    <row r="15" spans="1:11" x14ac:dyDescent="0.25">
      <c r="A15" s="7" t="s">
        <v>27</v>
      </c>
      <c r="B15" s="7"/>
      <c r="C15" s="7"/>
      <c r="D15" s="7"/>
      <c r="E15" s="3">
        <v>0.05</v>
      </c>
      <c r="F15" s="3"/>
      <c r="G15" s="3"/>
      <c r="H15" s="3"/>
      <c r="I15" s="3"/>
      <c r="J15" s="3"/>
      <c r="K15" s="3"/>
    </row>
    <row r="16" spans="1:11" x14ac:dyDescent="0.25">
      <c r="A16" s="7" t="s">
        <v>7</v>
      </c>
      <c r="B16" s="7"/>
      <c r="C16" s="7"/>
      <c r="D16" s="7"/>
      <c r="E16" s="4">
        <v>5.5E-2</v>
      </c>
      <c r="F16" s="3"/>
      <c r="G16" s="3"/>
      <c r="H16" s="3"/>
      <c r="I16" s="3"/>
      <c r="J16" s="3"/>
      <c r="K16" s="3"/>
    </row>
    <row r="17" spans="1:11" x14ac:dyDescent="0.25">
      <c r="A17" s="5" t="s">
        <v>16</v>
      </c>
      <c r="B17" s="5" t="s">
        <v>17</v>
      </c>
      <c r="C17" s="5" t="s">
        <v>43</v>
      </c>
      <c r="D17" s="5" t="s">
        <v>20</v>
      </c>
      <c r="E17" s="10" t="s">
        <v>18</v>
      </c>
      <c r="F17" s="11"/>
      <c r="G17" s="11"/>
      <c r="H17" s="11"/>
      <c r="I17" s="11"/>
      <c r="J17" s="11"/>
      <c r="K17" s="11"/>
    </row>
    <row r="18" spans="1:11" ht="18.75" x14ac:dyDescent="0.35">
      <c r="A18" s="2"/>
      <c r="B18" s="2"/>
      <c r="C18" s="5" t="s">
        <v>19</v>
      </c>
      <c r="D18" s="5" t="s">
        <v>24</v>
      </c>
      <c r="E18" s="3"/>
      <c r="F18" s="3"/>
      <c r="G18" s="3"/>
      <c r="H18" s="3"/>
      <c r="I18" s="3"/>
      <c r="J18" s="3"/>
      <c r="K18" s="3"/>
    </row>
    <row r="19" spans="1:11" x14ac:dyDescent="0.25">
      <c r="A19" s="5">
        <v>2013</v>
      </c>
      <c r="B19" s="5">
        <v>1.46</v>
      </c>
      <c r="C19" s="5">
        <v>3.81</v>
      </c>
      <c r="D19" s="5">
        <v>25.96</v>
      </c>
      <c r="E19" s="9" t="s">
        <v>47</v>
      </c>
      <c r="F19" s="8"/>
      <c r="G19" s="8"/>
      <c r="H19" s="8"/>
      <c r="I19" s="8"/>
      <c r="J19" s="8"/>
      <c r="K19" s="8"/>
    </row>
    <row r="20" spans="1:11" x14ac:dyDescent="0.25">
      <c r="A20" s="5">
        <v>2014</v>
      </c>
      <c r="B20" s="5">
        <v>1.02</v>
      </c>
      <c r="C20" s="5">
        <v>3.27</v>
      </c>
      <c r="D20" s="5">
        <v>22.99</v>
      </c>
      <c r="E20" s="9" t="s">
        <v>31</v>
      </c>
      <c r="F20" s="8"/>
      <c r="G20" s="8"/>
      <c r="H20" s="8"/>
      <c r="I20" s="8"/>
      <c r="J20" s="8"/>
      <c r="K20" s="8"/>
    </row>
    <row r="21" spans="1:11" x14ac:dyDescent="0.25">
      <c r="A21" s="5">
        <v>2015</v>
      </c>
      <c r="B21" s="5">
        <v>0.68</v>
      </c>
      <c r="C21" s="5">
        <v>2.86</v>
      </c>
      <c r="D21" s="5">
        <v>20.73</v>
      </c>
      <c r="E21" s="9" t="s">
        <v>29</v>
      </c>
      <c r="F21" s="8"/>
      <c r="G21" s="8"/>
      <c r="H21" s="8"/>
      <c r="I21" s="8"/>
      <c r="J21" s="8"/>
      <c r="K21" s="8"/>
    </row>
    <row r="22" spans="1:11" x14ac:dyDescent="0.25">
      <c r="A22" s="5">
        <v>2016</v>
      </c>
      <c r="B22" s="5">
        <v>0.48</v>
      </c>
      <c r="C22" s="5">
        <v>2.61</v>
      </c>
      <c r="D22" s="5">
        <v>19.36</v>
      </c>
      <c r="E22" s="9" t="s">
        <v>32</v>
      </c>
      <c r="F22" s="8"/>
      <c r="G22" s="8"/>
      <c r="H22" s="8"/>
      <c r="I22" s="8"/>
      <c r="J22" s="8"/>
      <c r="K22" s="8"/>
    </row>
    <row r="23" spans="1:11" x14ac:dyDescent="0.25">
      <c r="A23" s="5">
        <v>2017</v>
      </c>
      <c r="B23" s="5">
        <v>0.32</v>
      </c>
      <c r="C23" s="5">
        <v>2.42</v>
      </c>
      <c r="D23" s="5">
        <v>18.309999999999999</v>
      </c>
      <c r="E23" s="9" t="s">
        <v>33</v>
      </c>
      <c r="F23" s="8"/>
      <c r="G23" s="8"/>
      <c r="H23" s="8"/>
      <c r="I23" s="8"/>
      <c r="J23" s="8"/>
      <c r="K23" s="8"/>
    </row>
    <row r="24" spans="1:11" x14ac:dyDescent="0.25">
      <c r="A24" s="5">
        <v>2018</v>
      </c>
      <c r="B24" s="5">
        <v>0.18</v>
      </c>
      <c r="C24" s="5">
        <v>2.25</v>
      </c>
      <c r="D24" s="5">
        <v>17.38</v>
      </c>
      <c r="E24" s="9" t="s">
        <v>34</v>
      </c>
      <c r="F24" s="8"/>
      <c r="G24" s="8"/>
      <c r="H24" s="8"/>
      <c r="I24" s="8"/>
      <c r="J24" s="8"/>
      <c r="K24" s="8"/>
    </row>
    <row r="25" spans="1:11" x14ac:dyDescent="0.25">
      <c r="A25" s="5">
        <v>2019</v>
      </c>
      <c r="B25" s="5">
        <v>0.05</v>
      </c>
      <c r="C25" s="5">
        <v>2.09</v>
      </c>
      <c r="D25" s="6">
        <v>16.5</v>
      </c>
      <c r="E25" s="9" t="s">
        <v>35</v>
      </c>
      <c r="F25" s="8"/>
      <c r="G25" s="8"/>
      <c r="H25" s="8"/>
      <c r="I25" s="8"/>
      <c r="J25" s="8"/>
      <c r="K25" s="8"/>
    </row>
    <row r="26" spans="1:11" x14ac:dyDescent="0.25">
      <c r="A26" s="8" t="s">
        <v>41</v>
      </c>
      <c r="B26" s="8"/>
      <c r="C26" s="8"/>
      <c r="D26" s="8"/>
      <c r="E26" s="3"/>
      <c r="F26" s="3"/>
      <c r="G26" s="3"/>
      <c r="H26" s="3"/>
      <c r="I26" s="3"/>
      <c r="J26" s="3"/>
      <c r="K26" s="3"/>
    </row>
    <row r="27" spans="1:11" x14ac:dyDescent="0.25">
      <c r="A27" s="7" t="s">
        <v>3</v>
      </c>
      <c r="B27" s="7"/>
      <c r="C27" s="7"/>
      <c r="D27" s="7"/>
      <c r="E27" s="3"/>
      <c r="F27" s="3"/>
      <c r="G27" s="3"/>
      <c r="H27" s="3"/>
      <c r="I27" s="3"/>
      <c r="J27" s="3"/>
      <c r="K27" s="3"/>
    </row>
    <row r="28" spans="1:11" x14ac:dyDescent="0.25">
      <c r="A28" s="7" t="s">
        <v>4</v>
      </c>
      <c r="B28" s="7"/>
      <c r="C28" s="7"/>
      <c r="D28" s="7"/>
      <c r="E28" s="3">
        <v>4.4999999999999998E-2</v>
      </c>
      <c r="F28" s="3"/>
      <c r="G28" s="3"/>
      <c r="H28" s="3"/>
      <c r="I28" s="3"/>
      <c r="J28" s="3"/>
      <c r="K28" s="3"/>
    </row>
    <row r="29" spans="1:11" x14ac:dyDescent="0.25">
      <c r="A29" s="7" t="s">
        <v>5</v>
      </c>
      <c r="B29" s="7"/>
      <c r="C29" s="7"/>
      <c r="D29" s="7"/>
      <c r="E29" s="3">
        <v>0.1</v>
      </c>
      <c r="F29" s="3"/>
      <c r="G29" s="3"/>
      <c r="H29" s="3"/>
      <c r="I29" s="3"/>
      <c r="J29" s="3"/>
      <c r="K29" s="3"/>
    </row>
    <row r="30" spans="1:11" ht="17.25" x14ac:dyDescent="0.25">
      <c r="A30" s="7" t="s">
        <v>39</v>
      </c>
      <c r="B30" s="7"/>
      <c r="C30" s="7"/>
      <c r="D30" s="7"/>
      <c r="E30" s="3">
        <f>0.3*0.7939</f>
        <v>0.23816999999999999</v>
      </c>
      <c r="F30" s="3">
        <f>0.2*0.6455</f>
        <v>0.12909999999999999</v>
      </c>
      <c r="G30" s="3">
        <f>1.8*0.5347</f>
        <v>0.96245999999999998</v>
      </c>
      <c r="H30" s="3">
        <f>7.4*0.4479</f>
        <v>3.3144600000000004</v>
      </c>
      <c r="I30" s="3">
        <f>7.7*0.3786</f>
        <v>2.9152200000000001</v>
      </c>
      <c r="J30" s="3">
        <f>8.1*0.3226</f>
        <v>2.6130599999999999</v>
      </c>
      <c r="K30" s="3">
        <f>8.5*0.2769</f>
        <v>2.35365</v>
      </c>
    </row>
    <row r="31" spans="1:11" x14ac:dyDescent="0.25">
      <c r="A31" s="7" t="s">
        <v>40</v>
      </c>
      <c r="B31" s="7"/>
      <c r="C31" s="7"/>
      <c r="D31" s="7"/>
      <c r="E31" s="3"/>
      <c r="F31" s="3"/>
      <c r="G31" s="3"/>
      <c r="H31" s="3"/>
      <c r="I31" s="3"/>
      <c r="J31" s="3"/>
      <c r="K31" s="3">
        <f>SUM(E30:K30)</f>
        <v>12.526120000000001</v>
      </c>
    </row>
    <row r="32" spans="1:11" x14ac:dyDescent="0.25">
      <c r="A32" s="7" t="s">
        <v>36</v>
      </c>
      <c r="B32" s="7"/>
      <c r="C32" s="7"/>
      <c r="D32" s="7"/>
      <c r="E32" s="3"/>
      <c r="F32" s="3"/>
      <c r="G32" s="3"/>
      <c r="H32" s="3"/>
      <c r="I32" s="3"/>
      <c r="J32" s="3"/>
      <c r="K32" s="3">
        <f>K5*(1+E28)/(E29-E28)*0.2769</f>
        <v>44.719349999999991</v>
      </c>
    </row>
    <row r="33" spans="1:11" x14ac:dyDescent="0.25">
      <c r="A33" s="7" t="s">
        <v>37</v>
      </c>
      <c r="B33" s="7"/>
      <c r="C33" s="7"/>
      <c r="D33" s="7"/>
      <c r="E33" s="3"/>
      <c r="F33" s="3"/>
      <c r="G33" s="3"/>
      <c r="H33" s="3"/>
      <c r="I33" s="3"/>
      <c r="J33" s="3"/>
      <c r="K33" s="3">
        <f>K31+K32</f>
        <v>57.24546999999999</v>
      </c>
    </row>
    <row r="34" spans="1:11" x14ac:dyDescent="0.25">
      <c r="A34" s="7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 t="s">
        <v>12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7.25" x14ac:dyDescent="0.25">
      <c r="A36" s="8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8.75" x14ac:dyDescent="0.35">
      <c r="A37" s="8" t="s">
        <v>21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8.75" x14ac:dyDescent="0.35">
      <c r="A38" s="8" t="s">
        <v>44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 t="s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7" t="s">
        <v>23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.75" x14ac:dyDescent="0.35">
      <c r="A41" s="8" t="s">
        <v>25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8" x14ac:dyDescent="0.35">
      <c r="A42" s="7" t="s">
        <v>26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8" x14ac:dyDescent="0.35">
      <c r="A43" s="8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7.25" x14ac:dyDescent="0.25">
      <c r="A44" s="7" t="s">
        <v>38</v>
      </c>
      <c r="B44" s="7"/>
      <c r="C44" s="7"/>
      <c r="D44" s="7"/>
      <c r="E44" s="7"/>
      <c r="F44" s="7"/>
      <c r="G44" s="7"/>
      <c r="H44" s="7"/>
      <c r="I44" s="7"/>
      <c r="J44" s="7"/>
      <c r="K44" s="7"/>
    </row>
  </sheetData>
  <mergeCells count="43">
    <mergeCell ref="A4:C4"/>
    <mergeCell ref="A5:D5"/>
    <mergeCell ref="E3:K3"/>
    <mergeCell ref="A1:K1"/>
    <mergeCell ref="A2:K2"/>
    <mergeCell ref="A6:D6"/>
    <mergeCell ref="A11:D11"/>
    <mergeCell ref="A7:D7"/>
    <mergeCell ref="A8:D8"/>
    <mergeCell ref="A26:D26"/>
    <mergeCell ref="E17:K17"/>
    <mergeCell ref="E23:K23"/>
    <mergeCell ref="E24:K24"/>
    <mergeCell ref="E25:K25"/>
    <mergeCell ref="A9:D9"/>
    <mergeCell ref="A10:D10"/>
    <mergeCell ref="A12:D12"/>
    <mergeCell ref="A13:D13"/>
    <mergeCell ref="A14:D14"/>
    <mergeCell ref="A15:D15"/>
    <mergeCell ref="A16:D16"/>
    <mergeCell ref="E19:K19"/>
    <mergeCell ref="E20:K20"/>
    <mergeCell ref="E21:K21"/>
    <mergeCell ref="E22:K22"/>
    <mergeCell ref="A35:K35"/>
    <mergeCell ref="A28:D28"/>
    <mergeCell ref="A27:D27"/>
    <mergeCell ref="A29:D29"/>
    <mergeCell ref="A30:D30"/>
    <mergeCell ref="A32:D32"/>
    <mergeCell ref="A33:D33"/>
    <mergeCell ref="A44:K44"/>
    <mergeCell ref="A31:D31"/>
    <mergeCell ref="A34:K34"/>
    <mergeCell ref="A39:K39"/>
    <mergeCell ref="A40:K40"/>
    <mergeCell ref="A41:K41"/>
    <mergeCell ref="A42:K42"/>
    <mergeCell ref="A43:K43"/>
    <mergeCell ref="A36:K36"/>
    <mergeCell ref="A37:K37"/>
    <mergeCell ref="A38:K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2013-01-05T16:47:06Z</dcterms:created>
  <dcterms:modified xsi:type="dcterms:W3CDTF">2013-01-06T20:37:10Z</dcterms:modified>
</cp:coreProperties>
</file>