
<file path=[Content_Types].xml><?xml version="1.0" encoding="utf-8"?>
<Types xmlns="http://schemas.openxmlformats.org/package/2006/content-types">
  <Default Extension="xml" ContentType="application/xml"/>
  <Default Extension="jpeg" ContentType="image/jpeg"/>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7217"/>
  <workbookPr/>
  <mc:AlternateContent xmlns:mc="http://schemas.openxmlformats.org/markup-compatibility/2006">
    <mc:Choice Requires="x15">
      <x15ac:absPath xmlns:x15ac="http://schemas.microsoft.com/office/spreadsheetml/2010/11/ac" url="/Users/MichelleBaker/Dropbox (iUTAH EPSCoR)/MiSE Biogeochemistry/3rd Edition Outlines/"/>
    </mc:Choice>
  </mc:AlternateContent>
  <bookViews>
    <workbookView xWindow="47460" yWindow="7740" windowWidth="28160" windowHeight="13680" tabRatio="500"/>
  </bookViews>
  <sheets>
    <sheet name="Instructions" sheetId="3" r:id="rId1"/>
    <sheet name="Pulse release" sheetId="1" r:id="rId2"/>
    <sheet name="Constant-rate relase" sheetId="2" r:id="rId3"/>
  </sheets>
  <calcPr calcId="15000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C17" i="2" l="1"/>
  <c r="I6" i="2"/>
  <c r="I7" i="2"/>
  <c r="J7" i="2"/>
  <c r="I8" i="2"/>
  <c r="J8" i="2"/>
  <c r="I9" i="2"/>
  <c r="J9" i="2"/>
  <c r="I10" i="2"/>
  <c r="J10" i="2"/>
  <c r="I11" i="2"/>
  <c r="J11" i="2"/>
  <c r="I12" i="2"/>
  <c r="J12" i="2"/>
  <c r="I13" i="2"/>
  <c r="J13" i="2"/>
  <c r="I14" i="2"/>
  <c r="J14" i="2"/>
  <c r="I15" i="2"/>
  <c r="J15" i="2"/>
  <c r="I16" i="2"/>
  <c r="J16" i="2"/>
  <c r="I17" i="2"/>
  <c r="J17" i="2"/>
  <c r="I18" i="2"/>
  <c r="J18" i="2"/>
  <c r="I19" i="2"/>
  <c r="J19" i="2"/>
  <c r="I20" i="2"/>
  <c r="J20" i="2"/>
  <c r="I21" i="2"/>
  <c r="J21" i="2"/>
  <c r="I22" i="2"/>
  <c r="J22" i="2"/>
  <c r="I23" i="2"/>
  <c r="J23" i="2"/>
  <c r="I24" i="2"/>
  <c r="J24" i="2"/>
  <c r="I25" i="2"/>
  <c r="J25" i="2"/>
  <c r="I26" i="2"/>
  <c r="J26" i="2"/>
  <c r="I27" i="2"/>
  <c r="J27" i="2"/>
  <c r="I28" i="2"/>
  <c r="J28" i="2"/>
  <c r="I29" i="2"/>
  <c r="J29" i="2"/>
  <c r="I30" i="2"/>
  <c r="J30" i="2"/>
  <c r="I31" i="2"/>
  <c r="J31" i="2"/>
  <c r="I32" i="2"/>
  <c r="J32" i="2"/>
  <c r="I33" i="2"/>
  <c r="J33" i="2"/>
  <c r="I34" i="2"/>
  <c r="J34" i="2"/>
  <c r="I35" i="2"/>
  <c r="J35" i="2"/>
  <c r="I36" i="2"/>
  <c r="J36" i="2"/>
  <c r="I37" i="2"/>
  <c r="J37" i="2"/>
  <c r="I38" i="2"/>
  <c r="J38" i="2"/>
  <c r="I39" i="2"/>
  <c r="J39" i="2"/>
  <c r="I40" i="2"/>
  <c r="J40" i="2"/>
  <c r="I41" i="2"/>
  <c r="J41" i="2"/>
  <c r="I42" i="2"/>
  <c r="J42" i="2"/>
  <c r="I43" i="2"/>
  <c r="J43" i="2"/>
  <c r="I44" i="2"/>
  <c r="J44" i="2"/>
  <c r="I45" i="2"/>
  <c r="J45" i="2"/>
  <c r="I46" i="2"/>
  <c r="J46" i="2"/>
  <c r="I47" i="2"/>
  <c r="J47" i="2"/>
  <c r="I48" i="2"/>
  <c r="J48" i="2"/>
  <c r="I49" i="2"/>
  <c r="J49" i="2"/>
  <c r="I50" i="2"/>
  <c r="J50" i="2"/>
  <c r="I51" i="2"/>
  <c r="J51" i="2"/>
  <c r="I52" i="2"/>
  <c r="J52" i="2"/>
  <c r="I53" i="2"/>
  <c r="J53" i="2"/>
  <c r="I54" i="2"/>
  <c r="J54" i="2"/>
  <c r="I55" i="2"/>
  <c r="J55" i="2"/>
  <c r="I56" i="2"/>
  <c r="J56" i="2"/>
  <c r="I57" i="2"/>
  <c r="J57" i="2"/>
  <c r="I58" i="2"/>
  <c r="J58" i="2"/>
  <c r="I59" i="2"/>
  <c r="J59" i="2"/>
  <c r="I60" i="2"/>
  <c r="J60" i="2"/>
  <c r="I61" i="2"/>
  <c r="J61" i="2"/>
  <c r="I62" i="2"/>
  <c r="J62" i="2"/>
  <c r="I63" i="2"/>
  <c r="J63" i="2"/>
  <c r="I64" i="2"/>
  <c r="J64" i="2"/>
  <c r="I65" i="2"/>
  <c r="J65" i="2"/>
  <c r="I66" i="2"/>
  <c r="J66" i="2"/>
  <c r="I67" i="2"/>
  <c r="J67" i="2"/>
  <c r="I68" i="2"/>
  <c r="J68" i="2"/>
  <c r="I69" i="2"/>
  <c r="J69" i="2"/>
  <c r="I70" i="2"/>
  <c r="J70" i="2"/>
  <c r="I71" i="2"/>
  <c r="J71" i="2"/>
  <c r="I72" i="2"/>
  <c r="J72" i="2"/>
  <c r="I73" i="2"/>
  <c r="J73" i="2"/>
  <c r="I74" i="2"/>
  <c r="J74" i="2"/>
  <c r="I75" i="2"/>
  <c r="J75" i="2"/>
  <c r="I76" i="2"/>
  <c r="J76" i="2"/>
  <c r="I77" i="2"/>
  <c r="J77" i="2"/>
  <c r="I78" i="2"/>
  <c r="J78" i="2"/>
  <c r="I79" i="2"/>
  <c r="J79" i="2"/>
  <c r="I80" i="2"/>
  <c r="J80" i="2"/>
  <c r="I81" i="2"/>
  <c r="J81" i="2"/>
  <c r="I82" i="2"/>
  <c r="J82" i="2"/>
  <c r="I83" i="2"/>
  <c r="J83" i="2"/>
  <c r="I84" i="2"/>
  <c r="J84" i="2"/>
  <c r="I85" i="2"/>
  <c r="J85" i="2"/>
  <c r="I86" i="2"/>
  <c r="J86" i="2"/>
  <c r="I87" i="2"/>
  <c r="J87" i="2"/>
  <c r="I88" i="2"/>
  <c r="J88" i="2"/>
  <c r="I89" i="2"/>
  <c r="J89" i="2"/>
  <c r="I90" i="2"/>
  <c r="J90" i="2"/>
  <c r="I91" i="2"/>
  <c r="J91" i="2"/>
  <c r="I92" i="2"/>
  <c r="J92" i="2"/>
  <c r="I93" i="2"/>
  <c r="J93" i="2"/>
  <c r="I94" i="2"/>
  <c r="J94" i="2"/>
  <c r="I95" i="2"/>
  <c r="J95" i="2"/>
  <c r="I96" i="2"/>
  <c r="J96" i="2"/>
  <c r="I97" i="2"/>
  <c r="J97" i="2"/>
  <c r="I98" i="2"/>
  <c r="J98" i="2"/>
  <c r="I99" i="2"/>
  <c r="J99" i="2"/>
  <c r="I100" i="2"/>
  <c r="J100" i="2"/>
  <c r="I101" i="2"/>
  <c r="J101" i="2"/>
  <c r="I102" i="2"/>
  <c r="J102" i="2"/>
  <c r="I103" i="2"/>
  <c r="J103" i="2"/>
  <c r="I104" i="2"/>
  <c r="J104" i="2"/>
  <c r="I105" i="2"/>
  <c r="J105" i="2"/>
  <c r="I106" i="2"/>
  <c r="J106" i="2"/>
  <c r="I107" i="2"/>
  <c r="J107" i="2"/>
  <c r="I108" i="2"/>
  <c r="J108" i="2"/>
  <c r="I109" i="2"/>
  <c r="J109" i="2"/>
  <c r="I110" i="2"/>
  <c r="J110" i="2"/>
  <c r="I111" i="2"/>
  <c r="J111" i="2"/>
  <c r="I112" i="2"/>
  <c r="J112" i="2"/>
  <c r="I113" i="2"/>
  <c r="J113" i="2"/>
  <c r="I114" i="2"/>
  <c r="J114" i="2"/>
  <c r="I115" i="2"/>
  <c r="J115" i="2"/>
  <c r="I116" i="2"/>
  <c r="J116" i="2"/>
  <c r="I117" i="2"/>
  <c r="J117" i="2"/>
  <c r="I118" i="2"/>
  <c r="J118" i="2"/>
  <c r="I119" i="2"/>
  <c r="J119" i="2"/>
  <c r="I120" i="2"/>
  <c r="J120" i="2"/>
  <c r="I121" i="2"/>
  <c r="J121" i="2"/>
  <c r="I122" i="2"/>
  <c r="J122" i="2"/>
  <c r="I123" i="2"/>
  <c r="J123" i="2"/>
  <c r="I124" i="2"/>
  <c r="J124" i="2"/>
  <c r="I125" i="2"/>
  <c r="J125" i="2"/>
  <c r="I126" i="2"/>
  <c r="J126" i="2"/>
  <c r="I127" i="2"/>
  <c r="J127" i="2"/>
  <c r="I128" i="2"/>
  <c r="J128" i="2"/>
  <c r="I129" i="2"/>
  <c r="J129" i="2"/>
  <c r="I130" i="2"/>
  <c r="J130" i="2"/>
  <c r="I131" i="2"/>
  <c r="J131" i="2"/>
  <c r="I132" i="2"/>
  <c r="J132" i="2"/>
  <c r="I133" i="2"/>
  <c r="J133" i="2"/>
  <c r="I134" i="2"/>
  <c r="J134" i="2"/>
  <c r="I135" i="2"/>
  <c r="J135" i="2"/>
  <c r="I136" i="2"/>
  <c r="J136" i="2"/>
  <c r="I137" i="2"/>
  <c r="J137" i="2"/>
  <c r="I138" i="2"/>
  <c r="J138" i="2"/>
  <c r="I139" i="2"/>
  <c r="J139" i="2"/>
  <c r="I140" i="2"/>
  <c r="J140" i="2"/>
  <c r="I141" i="2"/>
  <c r="J141" i="2"/>
  <c r="I142" i="2"/>
  <c r="J142" i="2"/>
  <c r="I143" i="2"/>
  <c r="J143" i="2"/>
  <c r="I144" i="2"/>
  <c r="J144" i="2"/>
  <c r="I145" i="2"/>
  <c r="J145" i="2"/>
  <c r="I146" i="2"/>
  <c r="J146" i="2"/>
  <c r="I147" i="2"/>
  <c r="J147" i="2"/>
  <c r="I148" i="2"/>
  <c r="J148" i="2"/>
  <c r="I149" i="2"/>
  <c r="J149" i="2"/>
  <c r="I150" i="2"/>
  <c r="J150" i="2"/>
  <c r="I151" i="2"/>
  <c r="J151" i="2"/>
  <c r="I152" i="2"/>
  <c r="J152" i="2"/>
  <c r="I153" i="2"/>
  <c r="J153" i="2"/>
  <c r="I154" i="2"/>
  <c r="J154" i="2"/>
  <c r="I155" i="2"/>
  <c r="J155" i="2"/>
  <c r="I156" i="2"/>
  <c r="J156" i="2"/>
  <c r="I157" i="2"/>
  <c r="J157" i="2"/>
  <c r="I158" i="2"/>
  <c r="J158" i="2"/>
  <c r="I159" i="2"/>
  <c r="J159" i="2"/>
  <c r="I160" i="2"/>
  <c r="J160" i="2"/>
  <c r="I161" i="2"/>
  <c r="J161" i="2"/>
  <c r="I162" i="2"/>
  <c r="J162" i="2"/>
  <c r="I163" i="2"/>
  <c r="J163" i="2"/>
  <c r="I164" i="2"/>
  <c r="J164" i="2"/>
  <c r="I165" i="2"/>
  <c r="J165" i="2"/>
  <c r="I166" i="2"/>
  <c r="J166" i="2"/>
  <c r="I167" i="2"/>
  <c r="J167" i="2"/>
  <c r="I168" i="2"/>
  <c r="J168" i="2"/>
  <c r="C26" i="2"/>
  <c r="C27" i="2"/>
  <c r="K7" i="2"/>
  <c r="L7" i="2"/>
  <c r="K8" i="2"/>
  <c r="L8" i="2"/>
  <c r="K9" i="2"/>
  <c r="L9" i="2"/>
  <c r="K10" i="2"/>
  <c r="L10" i="2"/>
  <c r="K11" i="2"/>
  <c r="L11" i="2"/>
  <c r="K12" i="2"/>
  <c r="L12" i="2"/>
  <c r="K13" i="2"/>
  <c r="L13" i="2"/>
  <c r="K14" i="2"/>
  <c r="L14" i="2"/>
  <c r="K15" i="2"/>
  <c r="L15" i="2"/>
  <c r="K16" i="2"/>
  <c r="L16" i="2"/>
  <c r="K17" i="2"/>
  <c r="L17" i="2"/>
  <c r="K18" i="2"/>
  <c r="L18" i="2"/>
  <c r="K19" i="2"/>
  <c r="L19" i="2"/>
  <c r="K20" i="2"/>
  <c r="L20" i="2"/>
  <c r="K21" i="2"/>
  <c r="L21" i="2"/>
  <c r="J7" i="1"/>
  <c r="J8" i="1"/>
  <c r="J9" i="1"/>
  <c r="J10" i="1"/>
  <c r="J11" i="1"/>
  <c r="J12" i="1"/>
  <c r="C23" i="1"/>
  <c r="C24" i="1"/>
  <c r="K7" i="1"/>
  <c r="L7" i="1"/>
  <c r="K8" i="1"/>
  <c r="L8" i="1"/>
  <c r="K9" i="1"/>
  <c r="L9" i="1"/>
  <c r="K10" i="1"/>
  <c r="L10" i="1"/>
  <c r="K11" i="1"/>
  <c r="L11" i="1"/>
  <c r="K12" i="1"/>
  <c r="L12" i="1"/>
  <c r="K13" i="1"/>
  <c r="L13" i="1"/>
  <c r="K14" i="1"/>
  <c r="L14" i="1"/>
  <c r="K15" i="1"/>
  <c r="L15" i="1"/>
  <c r="K16" i="1"/>
  <c r="L16" i="1"/>
  <c r="K17" i="1"/>
  <c r="L17" i="1"/>
  <c r="K18" i="1"/>
  <c r="L18" i="1"/>
  <c r="K19" i="1"/>
  <c r="L19" i="1"/>
  <c r="K20" i="1"/>
  <c r="L20" i="1"/>
  <c r="K21" i="1"/>
  <c r="L21" i="1"/>
  <c r="C18" i="2"/>
  <c r="C19" i="2"/>
  <c r="C22" i="2"/>
  <c r="C23" i="2"/>
  <c r="C13"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 r="H53" i="2"/>
  <c r="H54" i="2"/>
  <c r="H55" i="2"/>
  <c r="H56" i="2"/>
  <c r="H57"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103" i="2"/>
  <c r="H104" i="2"/>
  <c r="H105" i="2"/>
  <c r="H106" i="2"/>
  <c r="H107" i="2"/>
  <c r="H108" i="2"/>
  <c r="H109" i="2"/>
  <c r="H110" i="2"/>
  <c r="H111" i="2"/>
  <c r="H112" i="2"/>
  <c r="H113" i="2"/>
  <c r="H114" i="2"/>
  <c r="H115" i="2"/>
  <c r="H116" i="2"/>
  <c r="H117" i="2"/>
  <c r="H118" i="2"/>
  <c r="H119" i="2"/>
  <c r="H120" i="2"/>
  <c r="H121" i="2"/>
  <c r="H122" i="2"/>
  <c r="H123" i="2"/>
  <c r="H124" i="2"/>
  <c r="H125" i="2"/>
  <c r="H126" i="2"/>
  <c r="H127" i="2"/>
  <c r="H128" i="2"/>
  <c r="H129" i="2"/>
  <c r="H130" i="2"/>
  <c r="H131" i="2"/>
  <c r="H132" i="2"/>
  <c r="H133" i="2"/>
  <c r="H134" i="2"/>
  <c r="H135" i="2"/>
  <c r="H136" i="2"/>
  <c r="H137" i="2"/>
  <c r="H138" i="2"/>
  <c r="H139" i="2"/>
  <c r="H140" i="2"/>
  <c r="H141" i="2"/>
  <c r="H142" i="2"/>
  <c r="H143" i="2"/>
  <c r="H144" i="2"/>
  <c r="H145" i="2"/>
  <c r="H146" i="2"/>
  <c r="H147" i="2"/>
  <c r="H148" i="2"/>
  <c r="H149" i="2"/>
  <c r="H150" i="2"/>
  <c r="H151" i="2"/>
  <c r="H152" i="2"/>
  <c r="H153" i="2"/>
  <c r="H154" i="2"/>
  <c r="H155" i="2"/>
  <c r="H156" i="2"/>
  <c r="H157" i="2"/>
  <c r="H158" i="2"/>
  <c r="H159" i="2"/>
  <c r="H160" i="2"/>
  <c r="H161" i="2"/>
  <c r="H162" i="2"/>
  <c r="H163" i="2"/>
  <c r="H164" i="2"/>
  <c r="H165" i="2"/>
  <c r="H166" i="2"/>
  <c r="H167" i="2"/>
  <c r="H168" i="2"/>
  <c r="K88" i="2"/>
  <c r="K22" i="2"/>
  <c r="L22" i="2"/>
  <c r="K23" i="2"/>
  <c r="L23" i="2"/>
  <c r="K24" i="2"/>
  <c r="L24" i="2"/>
  <c r="K25" i="2"/>
  <c r="L25" i="2"/>
  <c r="K26" i="2"/>
  <c r="L26" i="2"/>
  <c r="K27" i="2"/>
  <c r="L27" i="2"/>
  <c r="K28" i="2"/>
  <c r="L28" i="2"/>
  <c r="K29" i="2"/>
  <c r="L29" i="2"/>
  <c r="K30" i="2"/>
  <c r="L30" i="2"/>
  <c r="K31" i="2"/>
  <c r="L31" i="2"/>
  <c r="K32" i="2"/>
  <c r="L32" i="2"/>
  <c r="K33" i="2"/>
  <c r="L33" i="2"/>
  <c r="K34" i="2"/>
  <c r="L34" i="2"/>
  <c r="K35" i="2"/>
  <c r="L35" i="2"/>
  <c r="K36" i="2"/>
  <c r="L36" i="2"/>
  <c r="K37" i="2"/>
  <c r="L37" i="2"/>
  <c r="K38" i="2"/>
  <c r="L38" i="2"/>
  <c r="K39" i="2"/>
  <c r="L39" i="2"/>
  <c r="K40" i="2"/>
  <c r="L40" i="2"/>
  <c r="K41" i="2"/>
  <c r="L41" i="2"/>
  <c r="K42" i="2"/>
  <c r="L42" i="2"/>
  <c r="K43" i="2"/>
  <c r="L43" i="2"/>
  <c r="K44" i="2"/>
  <c r="L44" i="2"/>
  <c r="K45" i="2"/>
  <c r="L45" i="2"/>
  <c r="K46" i="2"/>
  <c r="L46" i="2"/>
  <c r="K47" i="2"/>
  <c r="L47" i="2"/>
  <c r="K48" i="2"/>
  <c r="L48" i="2"/>
  <c r="K49" i="2"/>
  <c r="L49" i="2"/>
  <c r="K50" i="2"/>
  <c r="L50" i="2"/>
  <c r="K51" i="2"/>
  <c r="L51" i="2"/>
  <c r="K52" i="2"/>
  <c r="L52" i="2"/>
  <c r="K53" i="2"/>
  <c r="L53" i="2"/>
  <c r="K54" i="2"/>
  <c r="L54" i="2"/>
  <c r="K55" i="2"/>
  <c r="L55" i="2"/>
  <c r="K56" i="2"/>
  <c r="L56" i="2"/>
  <c r="K57" i="2"/>
  <c r="L57" i="2"/>
  <c r="K58" i="2"/>
  <c r="L58" i="2"/>
  <c r="K59" i="2"/>
  <c r="L59" i="2"/>
  <c r="K60" i="2"/>
  <c r="L60" i="2"/>
  <c r="K61" i="2"/>
  <c r="L61" i="2"/>
  <c r="K62" i="2"/>
  <c r="L62" i="2"/>
  <c r="K63" i="2"/>
  <c r="L63" i="2"/>
  <c r="K64" i="2"/>
  <c r="L64" i="2"/>
  <c r="K65" i="2"/>
  <c r="L65" i="2"/>
  <c r="K66" i="2"/>
  <c r="L66" i="2"/>
  <c r="K67" i="2"/>
  <c r="L67" i="2"/>
  <c r="K68" i="2"/>
  <c r="L68" i="2"/>
  <c r="K69" i="2"/>
  <c r="L69" i="2"/>
  <c r="K70" i="2"/>
  <c r="L70" i="2"/>
  <c r="K71" i="2"/>
  <c r="L71" i="2"/>
  <c r="K72" i="2"/>
  <c r="L72" i="2"/>
  <c r="K73" i="2"/>
  <c r="L73" i="2"/>
  <c r="K74" i="2"/>
  <c r="L74" i="2"/>
  <c r="K75" i="2"/>
  <c r="L75" i="2"/>
  <c r="K76" i="2"/>
  <c r="L76" i="2"/>
  <c r="K77" i="2"/>
  <c r="L77" i="2"/>
  <c r="K78" i="2"/>
  <c r="L78" i="2"/>
  <c r="K79" i="2"/>
  <c r="L79" i="2"/>
  <c r="K80" i="2"/>
  <c r="L80" i="2"/>
  <c r="K81" i="2"/>
  <c r="L81" i="2"/>
  <c r="K82" i="2"/>
  <c r="L82" i="2"/>
  <c r="K83" i="2"/>
  <c r="L83" i="2"/>
  <c r="K84" i="2"/>
  <c r="L84" i="2"/>
  <c r="K85" i="2"/>
  <c r="L85" i="2"/>
  <c r="K86" i="2"/>
  <c r="L86" i="2"/>
  <c r="K87" i="2"/>
  <c r="L87" i="2"/>
  <c r="L88" i="2"/>
  <c r="M88" i="2"/>
  <c r="K89" i="2"/>
  <c r="L89" i="2"/>
  <c r="M89" i="2"/>
  <c r="K90" i="2"/>
  <c r="L90" i="2"/>
  <c r="M90" i="2"/>
  <c r="K91" i="2"/>
  <c r="L91" i="2"/>
  <c r="M91" i="2"/>
  <c r="K92" i="2"/>
  <c r="L92" i="2"/>
  <c r="M92" i="2"/>
  <c r="K93" i="2"/>
  <c r="L93" i="2"/>
  <c r="M93" i="2"/>
  <c r="K94" i="2"/>
  <c r="L94" i="2"/>
  <c r="M94" i="2"/>
  <c r="K95" i="2"/>
  <c r="L95" i="2"/>
  <c r="M95" i="2"/>
  <c r="K96" i="2"/>
  <c r="L96" i="2"/>
  <c r="M96" i="2"/>
  <c r="K97" i="2"/>
  <c r="L97" i="2"/>
  <c r="M97" i="2"/>
  <c r="K98" i="2"/>
  <c r="L98" i="2"/>
  <c r="M98" i="2"/>
  <c r="K99" i="2"/>
  <c r="L99" i="2"/>
  <c r="M99" i="2"/>
  <c r="K100" i="2"/>
  <c r="L100" i="2"/>
  <c r="M100" i="2"/>
  <c r="K101" i="2"/>
  <c r="L101" i="2"/>
  <c r="M101" i="2"/>
  <c r="K102" i="2"/>
  <c r="L102" i="2"/>
  <c r="M102" i="2"/>
  <c r="K103" i="2"/>
  <c r="L103" i="2"/>
  <c r="M103" i="2"/>
  <c r="K104" i="2"/>
  <c r="L104" i="2"/>
  <c r="M104" i="2"/>
  <c r="K105" i="2"/>
  <c r="L105" i="2"/>
  <c r="M105" i="2"/>
  <c r="K106" i="2"/>
  <c r="L106" i="2"/>
  <c r="M106" i="2"/>
  <c r="K107" i="2"/>
  <c r="L107" i="2"/>
  <c r="M107" i="2"/>
  <c r="K108" i="2"/>
  <c r="L108" i="2"/>
  <c r="M108" i="2"/>
  <c r="K109" i="2"/>
  <c r="L109" i="2"/>
  <c r="M109" i="2"/>
  <c r="K110" i="2"/>
  <c r="L110" i="2"/>
  <c r="M110" i="2"/>
  <c r="K111" i="2"/>
  <c r="L111" i="2"/>
  <c r="M111" i="2"/>
  <c r="K112" i="2"/>
  <c r="L112" i="2"/>
  <c r="M112" i="2"/>
  <c r="K113" i="2"/>
  <c r="L113" i="2"/>
  <c r="M113" i="2"/>
  <c r="K114" i="2"/>
  <c r="L114" i="2"/>
  <c r="M114" i="2"/>
  <c r="K115" i="2"/>
  <c r="L115" i="2"/>
  <c r="M115" i="2"/>
  <c r="K116" i="2"/>
  <c r="L116" i="2"/>
  <c r="M116" i="2"/>
  <c r="K117" i="2"/>
  <c r="L117" i="2"/>
  <c r="M117" i="2"/>
  <c r="K118" i="2"/>
  <c r="L118" i="2"/>
  <c r="M118" i="2"/>
  <c r="K119" i="2"/>
  <c r="L119" i="2"/>
  <c r="M119" i="2"/>
  <c r="K120" i="2"/>
  <c r="L120" i="2"/>
  <c r="M120" i="2"/>
  <c r="K121" i="2"/>
  <c r="L121" i="2"/>
  <c r="M121" i="2"/>
  <c r="K122" i="2"/>
  <c r="L122" i="2"/>
  <c r="M122" i="2"/>
  <c r="K123" i="2"/>
  <c r="K124" i="2"/>
  <c r="K125" i="2"/>
  <c r="K126" i="2"/>
  <c r="K127" i="2"/>
  <c r="K128" i="2"/>
  <c r="K129" i="2"/>
  <c r="K130" i="2"/>
  <c r="K131" i="2"/>
  <c r="K132" i="2"/>
  <c r="K133" i="2"/>
  <c r="K134" i="2"/>
  <c r="K135" i="2"/>
  <c r="K136" i="2"/>
  <c r="K137" i="2"/>
  <c r="K138" i="2"/>
  <c r="K139" i="2"/>
  <c r="K140" i="2"/>
  <c r="K141" i="2"/>
  <c r="K142" i="2"/>
  <c r="K143" i="2"/>
  <c r="K144" i="2"/>
  <c r="K145" i="2"/>
  <c r="K146" i="2"/>
  <c r="K147" i="2"/>
  <c r="K148" i="2"/>
  <c r="K149" i="2"/>
  <c r="K150" i="2"/>
  <c r="K151" i="2"/>
  <c r="K152" i="2"/>
  <c r="K153" i="2"/>
  <c r="K154" i="2"/>
  <c r="K155" i="2"/>
  <c r="K156" i="2"/>
  <c r="K157" i="2"/>
  <c r="K158" i="2"/>
  <c r="K159" i="2"/>
  <c r="K160" i="2"/>
  <c r="K161" i="2"/>
  <c r="K162" i="2"/>
  <c r="K163" i="2"/>
  <c r="K164" i="2"/>
  <c r="K165" i="2"/>
  <c r="K166" i="2"/>
  <c r="K167" i="2"/>
  <c r="K168" i="2"/>
  <c r="C24" i="2"/>
  <c r="L123" i="2"/>
  <c r="L124" i="2"/>
  <c r="L125" i="2"/>
  <c r="L126" i="2"/>
  <c r="L127"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M168" i="2"/>
  <c r="M167" i="2"/>
  <c r="M166" i="2"/>
  <c r="M165" i="2"/>
  <c r="M164" i="2"/>
  <c r="M163" i="2"/>
  <c r="M162" i="2"/>
  <c r="M161" i="2"/>
  <c r="M160" i="2"/>
  <c r="M159" i="2"/>
  <c r="M158" i="2"/>
  <c r="M157" i="2"/>
  <c r="M156" i="2"/>
  <c r="M155" i="2"/>
  <c r="M154" i="2"/>
  <c r="M153" i="2"/>
  <c r="M152" i="2"/>
  <c r="M151" i="2"/>
  <c r="M150" i="2"/>
  <c r="M149" i="2"/>
  <c r="M148" i="2"/>
  <c r="M147" i="2"/>
  <c r="M146" i="2"/>
  <c r="M145" i="2"/>
  <c r="M144" i="2"/>
  <c r="M143" i="2"/>
  <c r="M142" i="2"/>
  <c r="M141" i="2"/>
  <c r="M140" i="2"/>
  <c r="M139" i="2"/>
  <c r="M138" i="2"/>
  <c r="M137" i="2"/>
  <c r="M136" i="2"/>
  <c r="M135" i="2"/>
  <c r="M134" i="2"/>
  <c r="M133" i="2"/>
  <c r="M132" i="2"/>
  <c r="M131" i="2"/>
  <c r="M130" i="2"/>
  <c r="M129" i="2"/>
  <c r="M128" i="2"/>
  <c r="M127" i="2"/>
  <c r="M126" i="2"/>
  <c r="M125" i="2"/>
  <c r="M124" i="2"/>
  <c r="M123" i="2"/>
  <c r="M87" i="2"/>
  <c r="M86" i="2"/>
  <c r="M85" i="2"/>
  <c r="M84" i="2"/>
  <c r="M83" i="2"/>
  <c r="M82" i="2"/>
  <c r="M81" i="2"/>
  <c r="M80" i="2"/>
  <c r="M79" i="2"/>
  <c r="M78" i="2"/>
  <c r="M77" i="2"/>
  <c r="M76" i="2"/>
  <c r="M75" i="2"/>
  <c r="M74" i="2"/>
  <c r="M73" i="2"/>
  <c r="M72" i="2"/>
  <c r="M71" i="2"/>
  <c r="M70" i="2"/>
  <c r="M69" i="2"/>
  <c r="M68" i="2"/>
  <c r="M67" i="2"/>
  <c r="M66" i="2"/>
  <c r="M65" i="2"/>
  <c r="M64" i="2"/>
  <c r="M63" i="2"/>
  <c r="M62" i="2"/>
  <c r="M61" i="2"/>
  <c r="M60" i="2"/>
  <c r="M59" i="2"/>
  <c r="M58" i="2"/>
  <c r="M57" i="2"/>
  <c r="M56" i="2"/>
  <c r="M55" i="2"/>
  <c r="M54" i="2"/>
  <c r="M53" i="2"/>
  <c r="M52" i="2"/>
  <c r="M51" i="2"/>
  <c r="M50" i="2"/>
  <c r="M49" i="2"/>
  <c r="M48" i="2"/>
  <c r="M47" i="2"/>
  <c r="M46" i="2"/>
  <c r="M45" i="2"/>
  <c r="M44" i="2"/>
  <c r="M43" i="2"/>
  <c r="M42" i="2"/>
  <c r="M41" i="2"/>
  <c r="M40" i="2"/>
  <c r="M39" i="2"/>
  <c r="M38" i="2"/>
  <c r="K22" i="1"/>
  <c r="L22" i="1"/>
  <c r="K23" i="1"/>
  <c r="L23" i="1"/>
  <c r="K24" i="1"/>
  <c r="L24" i="1"/>
  <c r="K25" i="1"/>
  <c r="L25" i="1"/>
  <c r="K26" i="1"/>
  <c r="L26" i="1"/>
  <c r="K27" i="1"/>
  <c r="L27" i="1"/>
  <c r="K28" i="1"/>
  <c r="L28" i="1"/>
  <c r="K29" i="1"/>
  <c r="L29" i="1"/>
  <c r="K30" i="1"/>
  <c r="L30" i="1"/>
  <c r="K31" i="1"/>
  <c r="L31" i="1"/>
  <c r="K32" i="1"/>
  <c r="L32" i="1"/>
  <c r="K33" i="1"/>
  <c r="L33" i="1"/>
  <c r="K34" i="1"/>
  <c r="L34" i="1"/>
  <c r="K35" i="1"/>
  <c r="L35" i="1"/>
  <c r="K36" i="1"/>
  <c r="L36" i="1"/>
  <c r="K37" i="1"/>
  <c r="L37" i="1"/>
  <c r="K38" i="1"/>
  <c r="L38" i="1"/>
  <c r="K39" i="1"/>
  <c r="L39" i="1"/>
  <c r="K40" i="1"/>
  <c r="L40" i="1"/>
  <c r="K41" i="1"/>
  <c r="L41" i="1"/>
  <c r="K42" i="1"/>
  <c r="L42" i="1"/>
  <c r="K43" i="1"/>
  <c r="L43" i="1"/>
  <c r="K44" i="1"/>
  <c r="L44" i="1"/>
  <c r="K45" i="1"/>
  <c r="L45" i="1"/>
  <c r="K46" i="1"/>
  <c r="L46" i="1"/>
  <c r="K47" i="1"/>
  <c r="L47" i="1"/>
  <c r="K48" i="1"/>
  <c r="L48" i="1"/>
  <c r="K49" i="1"/>
  <c r="L49" i="1"/>
  <c r="K50" i="1"/>
  <c r="L50" i="1"/>
  <c r="K51" i="1"/>
  <c r="L51" i="1"/>
  <c r="K52" i="1"/>
  <c r="L52" i="1"/>
  <c r="K53" i="1"/>
  <c r="L53" i="1"/>
  <c r="K54" i="1"/>
  <c r="L54" i="1"/>
  <c r="K55" i="1"/>
  <c r="L55" i="1"/>
  <c r="K56" i="1"/>
  <c r="L56" i="1"/>
  <c r="K57" i="1"/>
  <c r="L57" i="1"/>
  <c r="K58" i="1"/>
  <c r="L58" i="1"/>
  <c r="K59" i="1"/>
  <c r="L59" i="1"/>
  <c r="K60" i="1"/>
  <c r="L60" i="1"/>
  <c r="K61" i="1"/>
  <c r="L61" i="1"/>
  <c r="K62" i="1"/>
  <c r="L62" i="1"/>
  <c r="K63" i="1"/>
  <c r="L63" i="1"/>
  <c r="K64" i="1"/>
  <c r="L64" i="1"/>
  <c r="K65" i="1"/>
  <c r="L65" i="1"/>
  <c r="K66" i="1"/>
  <c r="L66" i="1"/>
  <c r="K67" i="1"/>
  <c r="L67" i="1"/>
  <c r="K68" i="1"/>
  <c r="L68" i="1"/>
  <c r="K69" i="1"/>
  <c r="L69" i="1"/>
  <c r="K70" i="1"/>
  <c r="L70" i="1"/>
  <c r="K71" i="1"/>
  <c r="L71" i="1"/>
  <c r="K72" i="1"/>
  <c r="L72" i="1"/>
  <c r="K73" i="1"/>
  <c r="L73" i="1"/>
  <c r="K74" i="1"/>
  <c r="L74" i="1"/>
  <c r="K75" i="1"/>
  <c r="L75" i="1"/>
  <c r="K76" i="1"/>
  <c r="L76" i="1"/>
  <c r="K77" i="1"/>
  <c r="L77" i="1"/>
  <c r="K78" i="1"/>
  <c r="L78" i="1"/>
  <c r="K79" i="1"/>
  <c r="L79" i="1"/>
  <c r="K80" i="1"/>
  <c r="L80" i="1"/>
  <c r="K81" i="1"/>
  <c r="L81" i="1"/>
  <c r="K82" i="1"/>
  <c r="L82" i="1"/>
  <c r="K83" i="1"/>
  <c r="L83" i="1"/>
  <c r="K84" i="1"/>
  <c r="L84" i="1"/>
  <c r="K85" i="1"/>
  <c r="L85" i="1"/>
  <c r="K86" i="1"/>
  <c r="L86" i="1"/>
  <c r="K87" i="1"/>
  <c r="L87" i="1"/>
  <c r="K88" i="1"/>
  <c r="L88" i="1"/>
  <c r="K89" i="1"/>
  <c r="L89" i="1"/>
  <c r="K90" i="1"/>
  <c r="L90" i="1"/>
  <c r="K91" i="1"/>
  <c r="L91" i="1"/>
  <c r="K92" i="1"/>
  <c r="L92" i="1"/>
  <c r="K93" i="1"/>
  <c r="L93" i="1"/>
  <c r="K94" i="1"/>
  <c r="L94" i="1"/>
  <c r="K95" i="1"/>
  <c r="L95" i="1"/>
  <c r="K96" i="1"/>
  <c r="L96" i="1"/>
  <c r="K97" i="1"/>
  <c r="L97" i="1"/>
  <c r="K98" i="1"/>
  <c r="L98" i="1"/>
  <c r="K99" i="1"/>
  <c r="L99" i="1"/>
  <c r="K100" i="1"/>
  <c r="L100" i="1"/>
  <c r="K101" i="1"/>
  <c r="L101" i="1"/>
  <c r="K102" i="1"/>
  <c r="L102" i="1"/>
  <c r="K103" i="1"/>
  <c r="L103" i="1"/>
  <c r="K104" i="1"/>
  <c r="L104" i="1"/>
  <c r="K105" i="1"/>
  <c r="L105" i="1"/>
  <c r="K106" i="1"/>
  <c r="L106" i="1"/>
  <c r="K107" i="1"/>
  <c r="L107" i="1"/>
  <c r="K108" i="1"/>
  <c r="L108" i="1"/>
  <c r="K109" i="1"/>
  <c r="L109" i="1"/>
  <c r="K110" i="1"/>
  <c r="L110" i="1"/>
  <c r="K111" i="1"/>
  <c r="L111" i="1"/>
  <c r="K112" i="1"/>
  <c r="L112" i="1"/>
  <c r="K113" i="1"/>
  <c r="L113" i="1"/>
  <c r="K114" i="1"/>
  <c r="L114" i="1"/>
  <c r="K115" i="1"/>
  <c r="L115" i="1"/>
  <c r="K116" i="1"/>
  <c r="L116" i="1"/>
  <c r="K117" i="1"/>
  <c r="L117" i="1"/>
  <c r="K118" i="1"/>
  <c r="L118" i="1"/>
  <c r="K119" i="1"/>
  <c r="L119" i="1"/>
  <c r="K120" i="1"/>
  <c r="L120" i="1"/>
  <c r="K121" i="1"/>
  <c r="L121" i="1"/>
  <c r="K122" i="1"/>
  <c r="L122" i="1"/>
  <c r="K123" i="1"/>
  <c r="L123" i="1"/>
  <c r="K124" i="1"/>
  <c r="L124" i="1"/>
  <c r="K125" i="1"/>
  <c r="L125" i="1"/>
  <c r="K126" i="1"/>
  <c r="L126" i="1"/>
  <c r="K127" i="1"/>
  <c r="L127" i="1"/>
  <c r="K128" i="1"/>
  <c r="L128" i="1"/>
  <c r="K129" i="1"/>
  <c r="L129" i="1"/>
  <c r="K130" i="1"/>
  <c r="L130" i="1"/>
  <c r="K131" i="1"/>
  <c r="L131" i="1"/>
  <c r="K132" i="1"/>
  <c r="L132" i="1"/>
  <c r="K133" i="1"/>
  <c r="L133" i="1"/>
  <c r="K134" i="1"/>
  <c r="L134" i="1"/>
  <c r="K135" i="1"/>
  <c r="L135" i="1"/>
  <c r="K136" i="1"/>
  <c r="L136" i="1"/>
  <c r="K137" i="1"/>
  <c r="L137" i="1"/>
  <c r="K138" i="1"/>
  <c r="L138" i="1"/>
  <c r="K139" i="1"/>
  <c r="L139" i="1"/>
  <c r="K140" i="1"/>
  <c r="L140" i="1"/>
  <c r="K141" i="1"/>
  <c r="L141" i="1"/>
  <c r="K142" i="1"/>
  <c r="L142" i="1"/>
  <c r="K143" i="1"/>
  <c r="L143" i="1"/>
  <c r="K144" i="1"/>
  <c r="L144" i="1"/>
  <c r="K145" i="1"/>
  <c r="L145" i="1"/>
  <c r="K146" i="1"/>
  <c r="L146" i="1"/>
  <c r="K147" i="1"/>
  <c r="L147" i="1"/>
  <c r="K148" i="1"/>
  <c r="L148" i="1"/>
  <c r="K149" i="1"/>
  <c r="L149" i="1"/>
  <c r="K150" i="1"/>
  <c r="L150" i="1"/>
  <c r="K151" i="1"/>
  <c r="L151" i="1"/>
  <c r="K152" i="1"/>
  <c r="L152" i="1"/>
  <c r="K153" i="1"/>
  <c r="L153" i="1"/>
  <c r="K154" i="1"/>
  <c r="L154" i="1"/>
  <c r="K155" i="1"/>
  <c r="L155" i="1"/>
  <c r="K156" i="1"/>
  <c r="L156" i="1"/>
  <c r="K157" i="1"/>
  <c r="L157" i="1"/>
  <c r="K158" i="1"/>
  <c r="L158" i="1"/>
  <c r="K159" i="1"/>
  <c r="L159" i="1"/>
  <c r="K160" i="1"/>
  <c r="L160" i="1"/>
  <c r="K161" i="1"/>
  <c r="L161" i="1"/>
  <c r="K162" i="1"/>
  <c r="L162" i="1"/>
  <c r="K163" i="1"/>
  <c r="L163" i="1"/>
  <c r="K164" i="1"/>
  <c r="L164" i="1"/>
  <c r="K165" i="1"/>
  <c r="L165" i="1"/>
  <c r="K166" i="1"/>
  <c r="L166" i="1"/>
  <c r="K167" i="1"/>
  <c r="L167" i="1"/>
  <c r="K168" i="1"/>
  <c r="L168" i="1"/>
  <c r="K169" i="1"/>
  <c r="L169" i="1"/>
  <c r="K170" i="1"/>
  <c r="L170" i="1"/>
  <c r="K171" i="1"/>
  <c r="L171" i="1"/>
  <c r="K172" i="1"/>
  <c r="L172" i="1"/>
  <c r="K173" i="1"/>
  <c r="L173" i="1"/>
  <c r="K174" i="1"/>
  <c r="L174" i="1"/>
  <c r="K175" i="1"/>
  <c r="L175" i="1"/>
  <c r="K176" i="1"/>
  <c r="L176" i="1"/>
  <c r="K177" i="1"/>
  <c r="L177" i="1"/>
  <c r="K178" i="1"/>
  <c r="L178" i="1"/>
  <c r="K179" i="1"/>
  <c r="L179" i="1"/>
  <c r="K180" i="1"/>
  <c r="L180" i="1"/>
  <c r="K181" i="1"/>
  <c r="L181" i="1"/>
  <c r="K182" i="1"/>
  <c r="L182" i="1"/>
  <c r="K183" i="1"/>
  <c r="L183" i="1"/>
  <c r="K184" i="1"/>
  <c r="L184" i="1"/>
  <c r="K185" i="1"/>
  <c r="L185" i="1"/>
  <c r="K186" i="1"/>
  <c r="L186" i="1"/>
  <c r="K187" i="1"/>
  <c r="L187" i="1"/>
  <c r="K188" i="1"/>
  <c r="L188" i="1"/>
  <c r="K189" i="1"/>
  <c r="L189" i="1"/>
  <c r="K190" i="1"/>
  <c r="L190" i="1"/>
  <c r="K191" i="1"/>
  <c r="L191" i="1"/>
  <c r="K192" i="1"/>
  <c r="L192" i="1"/>
  <c r="K193" i="1"/>
  <c r="L193" i="1"/>
  <c r="K194" i="1"/>
  <c r="L194" i="1"/>
  <c r="K195" i="1"/>
  <c r="L195" i="1"/>
  <c r="K196" i="1"/>
  <c r="L196" i="1"/>
  <c r="K197" i="1"/>
  <c r="L197" i="1"/>
  <c r="K198" i="1"/>
  <c r="L198" i="1"/>
  <c r="K199" i="1"/>
  <c r="L199" i="1"/>
  <c r="M199" i="1"/>
  <c r="M102" i="1"/>
  <c r="M54" i="1"/>
  <c r="M78"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5" i="1"/>
  <c r="M56" i="1"/>
  <c r="M57" i="1"/>
  <c r="M58" i="1"/>
  <c r="M59" i="1"/>
  <c r="M60" i="1"/>
  <c r="M61" i="1"/>
  <c r="M62" i="1"/>
  <c r="M63" i="1"/>
  <c r="M64" i="1"/>
  <c r="M65" i="1"/>
  <c r="M66" i="1"/>
  <c r="M67" i="1"/>
  <c r="M68" i="1"/>
  <c r="M69" i="1"/>
  <c r="M70" i="1"/>
  <c r="M71" i="1"/>
  <c r="M72" i="1"/>
  <c r="M73" i="1"/>
  <c r="M74" i="1"/>
  <c r="M75" i="1"/>
  <c r="M76" i="1"/>
  <c r="M77" i="1"/>
  <c r="M79" i="1"/>
  <c r="M80" i="1"/>
  <c r="M81" i="1"/>
  <c r="M82" i="1"/>
  <c r="M83" i="1"/>
  <c r="M84" i="1"/>
  <c r="M85" i="1"/>
  <c r="M86" i="1"/>
  <c r="M87" i="1"/>
  <c r="M88" i="1"/>
  <c r="M89" i="1"/>
  <c r="M90" i="1"/>
  <c r="M91" i="1"/>
  <c r="M92" i="1"/>
  <c r="M93" i="1"/>
  <c r="M94" i="1"/>
  <c r="M95" i="1"/>
  <c r="M96" i="1"/>
  <c r="M97" i="1"/>
  <c r="M98" i="1"/>
  <c r="M99" i="1"/>
  <c r="M100" i="1"/>
  <c r="M101"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K200" i="1"/>
  <c r="L200" i="1"/>
  <c r="M200" i="1"/>
  <c r="K201" i="1"/>
  <c r="L201" i="1"/>
  <c r="M201" i="1"/>
  <c r="K202" i="1"/>
  <c r="L202" i="1"/>
  <c r="M202" i="1"/>
  <c r="K203" i="1"/>
  <c r="L203" i="1"/>
  <c r="M203" i="1"/>
  <c r="K204" i="1"/>
  <c r="L204" i="1"/>
  <c r="M204" i="1"/>
  <c r="K205" i="1"/>
  <c r="L205" i="1"/>
  <c r="M205" i="1"/>
  <c r="K206" i="1"/>
  <c r="L206" i="1"/>
  <c r="M206" i="1"/>
  <c r="K207" i="1"/>
  <c r="L207" i="1"/>
  <c r="M207" i="1"/>
  <c r="K208" i="1"/>
  <c r="L208" i="1"/>
  <c r="M208" i="1"/>
  <c r="K209" i="1"/>
  <c r="L209" i="1"/>
  <c r="M209" i="1"/>
  <c r="K210" i="1"/>
  <c r="L210" i="1"/>
  <c r="M210" i="1"/>
  <c r="K211" i="1"/>
  <c r="L211" i="1"/>
  <c r="M211" i="1"/>
  <c r="K212" i="1"/>
  <c r="L212" i="1"/>
  <c r="M212" i="1"/>
  <c r="K213" i="1"/>
  <c r="L213" i="1"/>
  <c r="M213" i="1"/>
  <c r="K214" i="1"/>
  <c r="L214" i="1"/>
  <c r="M214" i="1"/>
  <c r="K215" i="1"/>
  <c r="L215" i="1"/>
  <c r="M215" i="1"/>
  <c r="K216" i="1"/>
  <c r="L216" i="1"/>
  <c r="M216" i="1"/>
  <c r="K217" i="1"/>
  <c r="L217" i="1"/>
  <c r="M217" i="1"/>
  <c r="K218" i="1"/>
  <c r="L218" i="1"/>
  <c r="M218" i="1"/>
  <c r="K219" i="1"/>
  <c r="L219" i="1"/>
  <c r="M219" i="1"/>
  <c r="K220" i="1"/>
  <c r="L220" i="1"/>
  <c r="M220" i="1"/>
  <c r="K221" i="1"/>
  <c r="L221" i="1"/>
  <c r="M221" i="1"/>
  <c r="K222" i="1"/>
  <c r="L222" i="1"/>
  <c r="M222" i="1"/>
  <c r="K223" i="1"/>
  <c r="L223" i="1"/>
  <c r="M223" i="1"/>
  <c r="K224" i="1"/>
  <c r="L224" i="1"/>
  <c r="M224" i="1"/>
  <c r="K225" i="1"/>
  <c r="L225" i="1"/>
  <c r="M225" i="1"/>
  <c r="K226" i="1"/>
  <c r="L226" i="1"/>
  <c r="M226" i="1"/>
  <c r="K227" i="1"/>
  <c r="L227" i="1"/>
  <c r="M227" i="1"/>
  <c r="K228" i="1"/>
  <c r="L228" i="1"/>
  <c r="M228" i="1"/>
  <c r="K229" i="1"/>
  <c r="L229" i="1"/>
  <c r="M229" i="1"/>
  <c r="K230" i="1"/>
  <c r="L230" i="1"/>
  <c r="M230" i="1"/>
  <c r="K231" i="1"/>
  <c r="L231" i="1"/>
  <c r="M231" i="1"/>
  <c r="K232" i="1"/>
  <c r="L232" i="1"/>
  <c r="M232" i="1"/>
  <c r="K233" i="1"/>
  <c r="L233" i="1"/>
  <c r="M233" i="1"/>
  <c r="K234" i="1"/>
  <c r="L234" i="1"/>
  <c r="M234" i="1"/>
  <c r="K235" i="1"/>
  <c r="L235" i="1"/>
  <c r="M235" i="1"/>
  <c r="K236" i="1"/>
  <c r="L236" i="1"/>
  <c r="M236" i="1"/>
  <c r="K237" i="1"/>
  <c r="L237" i="1"/>
  <c r="M237" i="1"/>
  <c r="K238" i="1"/>
  <c r="L238" i="1"/>
  <c r="M238" i="1"/>
  <c r="K239" i="1"/>
  <c r="L239" i="1"/>
  <c r="M239" i="1"/>
  <c r="K240" i="1"/>
  <c r="L240" i="1"/>
  <c r="M240" i="1"/>
  <c r="K241" i="1"/>
  <c r="L241" i="1"/>
  <c r="M241" i="1"/>
  <c r="K242" i="1"/>
  <c r="L242" i="1"/>
  <c r="M242" i="1"/>
  <c r="K243" i="1"/>
  <c r="L243" i="1"/>
  <c r="M243" i="1"/>
  <c r="K244" i="1"/>
  <c r="L244" i="1"/>
  <c r="M244" i="1"/>
  <c r="K245" i="1"/>
  <c r="L245" i="1"/>
  <c r="M245" i="1"/>
  <c r="K246" i="1"/>
  <c r="L246" i="1"/>
  <c r="M246" i="1"/>
  <c r="K247" i="1"/>
  <c r="L247" i="1"/>
  <c r="M247" i="1"/>
  <c r="K248" i="1"/>
  <c r="L248" i="1"/>
  <c r="M248" i="1"/>
  <c r="K249" i="1"/>
  <c r="L249" i="1"/>
  <c r="M249" i="1"/>
  <c r="K250" i="1"/>
  <c r="L250" i="1"/>
  <c r="M250" i="1"/>
  <c r="K251" i="1"/>
  <c r="L251" i="1"/>
  <c r="M251" i="1"/>
  <c r="K252" i="1"/>
  <c r="L252" i="1"/>
  <c r="M252" i="1"/>
  <c r="K253" i="1"/>
  <c r="L253" i="1"/>
  <c r="M253" i="1"/>
  <c r="K254" i="1"/>
  <c r="L254" i="1"/>
  <c r="M254" i="1"/>
  <c r="K255" i="1"/>
  <c r="L255" i="1"/>
  <c r="M255" i="1"/>
  <c r="K256" i="1"/>
  <c r="L256" i="1"/>
  <c r="M256" i="1"/>
  <c r="K257" i="1"/>
  <c r="L257" i="1"/>
  <c r="M257" i="1"/>
  <c r="K258" i="1"/>
  <c r="L258" i="1"/>
  <c r="M258" i="1"/>
  <c r="K259" i="1"/>
  <c r="L259" i="1"/>
  <c r="M259" i="1"/>
  <c r="K260" i="1"/>
  <c r="L260" i="1"/>
  <c r="M260" i="1"/>
  <c r="K261" i="1"/>
  <c r="L261" i="1"/>
  <c r="M261" i="1"/>
  <c r="K262" i="1"/>
  <c r="L262" i="1"/>
  <c r="M262" i="1"/>
  <c r="K263" i="1"/>
  <c r="L263" i="1"/>
  <c r="M263" i="1"/>
  <c r="K264" i="1"/>
  <c r="L264" i="1"/>
  <c r="M264" i="1"/>
  <c r="K265" i="1"/>
  <c r="L265" i="1"/>
  <c r="M265" i="1"/>
  <c r="K266" i="1"/>
  <c r="L266" i="1"/>
  <c r="M266" i="1"/>
  <c r="K267" i="1"/>
  <c r="L267" i="1"/>
  <c r="M267" i="1"/>
  <c r="K268" i="1"/>
  <c r="L268" i="1"/>
  <c r="M268" i="1"/>
  <c r="K269" i="1"/>
  <c r="L269" i="1"/>
  <c r="M269" i="1"/>
  <c r="K270" i="1"/>
  <c r="L270" i="1"/>
  <c r="M270" i="1"/>
  <c r="K271" i="1"/>
  <c r="L271" i="1"/>
  <c r="M271" i="1"/>
  <c r="K272" i="1"/>
  <c r="L272" i="1"/>
  <c r="M272" i="1"/>
  <c r="K273" i="1"/>
  <c r="L273" i="1"/>
  <c r="M273" i="1"/>
  <c r="K274" i="1"/>
  <c r="L274" i="1"/>
  <c r="M274" i="1"/>
  <c r="K275" i="1"/>
  <c r="L275" i="1"/>
  <c r="M275" i="1"/>
  <c r="K276" i="1"/>
  <c r="L276" i="1"/>
  <c r="M276" i="1"/>
  <c r="K277" i="1"/>
  <c r="L277" i="1"/>
  <c r="M277" i="1"/>
  <c r="K278" i="1"/>
  <c r="L278" i="1"/>
  <c r="M278" i="1"/>
  <c r="K279" i="1"/>
  <c r="L279" i="1"/>
  <c r="M279" i="1"/>
  <c r="K280" i="1"/>
  <c r="L280" i="1"/>
  <c r="M280" i="1"/>
  <c r="K281" i="1"/>
  <c r="L281" i="1"/>
  <c r="M281" i="1"/>
  <c r="K282" i="1"/>
  <c r="L282" i="1"/>
  <c r="M282" i="1"/>
  <c r="K283" i="1"/>
  <c r="L283" i="1"/>
  <c r="M283" i="1"/>
  <c r="K284" i="1"/>
  <c r="L284" i="1"/>
  <c r="M284" i="1"/>
  <c r="K285" i="1"/>
  <c r="L285" i="1"/>
  <c r="M285" i="1"/>
  <c r="K286" i="1"/>
  <c r="L286" i="1"/>
  <c r="M286" i="1"/>
  <c r="K287" i="1"/>
  <c r="L287" i="1"/>
  <c r="M287" i="1"/>
  <c r="K288" i="1"/>
  <c r="L288" i="1"/>
  <c r="M288" i="1"/>
  <c r="K289" i="1"/>
  <c r="L289" i="1"/>
  <c r="M289" i="1"/>
  <c r="K290" i="1"/>
  <c r="L290" i="1"/>
  <c r="M290" i="1"/>
  <c r="K291" i="1"/>
  <c r="L291" i="1"/>
  <c r="M291" i="1"/>
  <c r="K292" i="1"/>
  <c r="L292" i="1"/>
  <c r="M292" i="1"/>
  <c r="K293" i="1"/>
  <c r="L293" i="1"/>
  <c r="M293" i="1"/>
  <c r="K294" i="1"/>
  <c r="L294" i="1"/>
  <c r="M294" i="1"/>
  <c r="K295" i="1"/>
  <c r="L295" i="1"/>
  <c r="M295" i="1"/>
  <c r="K296" i="1"/>
  <c r="L296" i="1"/>
  <c r="M296" i="1"/>
  <c r="K297" i="1"/>
  <c r="L297" i="1"/>
  <c r="M297" i="1"/>
  <c r="K298" i="1"/>
  <c r="L298" i="1"/>
  <c r="M298" i="1"/>
  <c r="K299" i="1"/>
  <c r="L299" i="1"/>
  <c r="M299" i="1"/>
  <c r="K300" i="1"/>
  <c r="L300" i="1"/>
  <c r="M300" i="1"/>
  <c r="K301" i="1"/>
  <c r="L301" i="1"/>
  <c r="M301" i="1"/>
  <c r="K302" i="1"/>
  <c r="L302" i="1"/>
  <c r="M302" i="1"/>
  <c r="K303" i="1"/>
  <c r="L303" i="1"/>
  <c r="M303" i="1"/>
  <c r="K304" i="1"/>
  <c r="L304" i="1"/>
  <c r="M304" i="1"/>
  <c r="K305" i="1"/>
  <c r="L305" i="1"/>
  <c r="M305" i="1"/>
  <c r="K306" i="1"/>
  <c r="L306" i="1"/>
  <c r="M306" i="1"/>
  <c r="K307" i="1"/>
  <c r="L307" i="1"/>
  <c r="M307" i="1"/>
  <c r="K308" i="1"/>
  <c r="L308" i="1"/>
  <c r="M308" i="1"/>
  <c r="K309" i="1"/>
  <c r="L309" i="1"/>
  <c r="M309" i="1"/>
  <c r="K310" i="1"/>
  <c r="L310" i="1"/>
  <c r="M310" i="1"/>
  <c r="K311" i="1"/>
  <c r="L311" i="1"/>
  <c r="M311" i="1"/>
  <c r="K312" i="1"/>
  <c r="L312" i="1"/>
  <c r="M312" i="1"/>
  <c r="K313" i="1"/>
  <c r="L313" i="1"/>
  <c r="M313" i="1"/>
  <c r="K314" i="1"/>
  <c r="L314" i="1"/>
  <c r="M314" i="1"/>
  <c r="K315" i="1"/>
  <c r="L315" i="1"/>
  <c r="M315" i="1"/>
  <c r="K316" i="1"/>
  <c r="L316" i="1"/>
  <c r="M316" i="1"/>
  <c r="K317" i="1"/>
  <c r="L317" i="1"/>
  <c r="M317" i="1"/>
  <c r="K318" i="1"/>
  <c r="L318" i="1"/>
  <c r="M318" i="1"/>
  <c r="K319" i="1"/>
  <c r="L319" i="1"/>
  <c r="M319" i="1"/>
  <c r="K320" i="1"/>
  <c r="L320" i="1"/>
  <c r="M320" i="1"/>
  <c r="K321" i="1"/>
  <c r="L321" i="1"/>
  <c r="M321" i="1"/>
  <c r="K322" i="1"/>
  <c r="L322" i="1"/>
  <c r="M322" i="1"/>
  <c r="K323" i="1"/>
  <c r="L323" i="1"/>
  <c r="M323" i="1"/>
  <c r="K324" i="1"/>
  <c r="L324" i="1"/>
  <c r="M324" i="1"/>
  <c r="K325" i="1"/>
  <c r="L325" i="1"/>
  <c r="M325" i="1"/>
  <c r="K326" i="1"/>
  <c r="L326" i="1"/>
  <c r="M326" i="1"/>
  <c r="K327" i="1"/>
  <c r="L327" i="1"/>
  <c r="M327" i="1"/>
  <c r="K328" i="1"/>
  <c r="L328" i="1"/>
  <c r="M328" i="1"/>
  <c r="K329" i="1"/>
  <c r="L329" i="1"/>
  <c r="M329" i="1"/>
  <c r="K330" i="1"/>
  <c r="L330" i="1"/>
  <c r="M330" i="1"/>
  <c r="K331" i="1"/>
  <c r="L331" i="1"/>
  <c r="M331" i="1"/>
  <c r="K332" i="1"/>
  <c r="L332" i="1"/>
  <c r="M332" i="1"/>
  <c r="K333" i="1"/>
  <c r="L333" i="1"/>
  <c r="M333" i="1"/>
  <c r="K334" i="1"/>
  <c r="L334" i="1"/>
  <c r="M334" i="1"/>
  <c r="K335" i="1"/>
  <c r="L335" i="1"/>
  <c r="M335" i="1"/>
  <c r="K336" i="1"/>
  <c r="L336" i="1"/>
  <c r="M336" i="1"/>
  <c r="K337" i="1"/>
  <c r="L337" i="1"/>
  <c r="M337" i="1"/>
  <c r="K338" i="1"/>
  <c r="L338" i="1"/>
  <c r="M338" i="1"/>
  <c r="K339" i="1"/>
  <c r="L339" i="1"/>
  <c r="M339" i="1"/>
  <c r="K340" i="1"/>
  <c r="L340" i="1"/>
  <c r="M340" i="1"/>
  <c r="K341" i="1"/>
  <c r="L341" i="1"/>
  <c r="M341" i="1"/>
  <c r="K342" i="1"/>
  <c r="L342" i="1"/>
  <c r="M342" i="1"/>
  <c r="K343" i="1"/>
  <c r="L343" i="1"/>
  <c r="M343" i="1"/>
  <c r="K344" i="1"/>
  <c r="L344" i="1"/>
  <c r="M344" i="1"/>
  <c r="K345" i="1"/>
  <c r="L345" i="1"/>
  <c r="M345" i="1"/>
  <c r="K346" i="1"/>
  <c r="L346" i="1"/>
  <c r="M346" i="1"/>
  <c r="K347" i="1"/>
  <c r="L347" i="1"/>
  <c r="M347" i="1"/>
  <c r="K348" i="1"/>
  <c r="L348" i="1"/>
  <c r="M348" i="1"/>
  <c r="K349" i="1"/>
  <c r="L349" i="1"/>
  <c r="M349" i="1"/>
  <c r="K350" i="1"/>
  <c r="L350" i="1"/>
  <c r="M350" i="1"/>
  <c r="K351" i="1"/>
  <c r="L351" i="1"/>
  <c r="M351" i="1"/>
  <c r="K352" i="1"/>
  <c r="L352" i="1"/>
  <c r="M352" i="1"/>
  <c r="K353" i="1"/>
  <c r="L353" i="1"/>
  <c r="M353" i="1"/>
  <c r="K354" i="1"/>
  <c r="L354" i="1"/>
  <c r="M354" i="1"/>
  <c r="K355" i="1"/>
  <c r="L355" i="1"/>
  <c r="M355" i="1"/>
  <c r="K356" i="1"/>
  <c r="L356" i="1"/>
  <c r="M356" i="1"/>
  <c r="K357" i="1"/>
  <c r="L357" i="1"/>
  <c r="M357" i="1"/>
  <c r="K358" i="1"/>
  <c r="L358" i="1"/>
  <c r="M358" i="1"/>
  <c r="K359" i="1"/>
  <c r="L359" i="1"/>
  <c r="M359" i="1"/>
  <c r="K360" i="1"/>
  <c r="L360" i="1"/>
  <c r="M360" i="1"/>
  <c r="K361" i="1"/>
  <c r="L361" i="1"/>
  <c r="M361" i="1"/>
  <c r="K362" i="1"/>
  <c r="L362" i="1"/>
  <c r="M362" i="1"/>
  <c r="K363" i="1"/>
  <c r="L363" i="1"/>
  <c r="M363" i="1"/>
  <c r="K364" i="1"/>
  <c r="L364" i="1"/>
  <c r="M364" i="1"/>
  <c r="K365" i="1"/>
  <c r="L365" i="1"/>
  <c r="M365" i="1"/>
  <c r="K366" i="1"/>
  <c r="L366" i="1"/>
  <c r="M366" i="1"/>
  <c r="K367" i="1"/>
  <c r="L367" i="1"/>
  <c r="M367" i="1"/>
  <c r="K368" i="1"/>
  <c r="L368" i="1"/>
  <c r="M368" i="1"/>
  <c r="K369" i="1"/>
  <c r="L369" i="1"/>
  <c r="M369" i="1"/>
  <c r="K370" i="1"/>
  <c r="L370" i="1"/>
  <c r="M370" i="1"/>
  <c r="K371" i="1"/>
  <c r="L371" i="1"/>
  <c r="M371" i="1"/>
  <c r="K372" i="1"/>
  <c r="L372" i="1"/>
  <c r="M372" i="1"/>
  <c r="K373" i="1"/>
  <c r="L373" i="1"/>
  <c r="M373" i="1"/>
  <c r="K374" i="1"/>
  <c r="L374" i="1"/>
  <c r="M374" i="1"/>
  <c r="K375" i="1"/>
  <c r="L375" i="1"/>
  <c r="M375" i="1"/>
  <c r="K376" i="1"/>
  <c r="L376" i="1"/>
  <c r="M376" i="1"/>
  <c r="K377" i="1"/>
  <c r="L377" i="1"/>
  <c r="M377" i="1"/>
  <c r="K378" i="1"/>
  <c r="L378" i="1"/>
  <c r="M378" i="1"/>
  <c r="K379" i="1"/>
  <c r="L379" i="1"/>
  <c r="M379" i="1"/>
  <c r="K380" i="1"/>
  <c r="L380" i="1"/>
  <c r="M380" i="1"/>
  <c r="K381" i="1"/>
  <c r="L381" i="1"/>
  <c r="M381" i="1"/>
  <c r="K382" i="1"/>
  <c r="L382" i="1"/>
  <c r="M382" i="1"/>
  <c r="K383" i="1"/>
  <c r="L383" i="1"/>
  <c r="M383" i="1"/>
  <c r="K384" i="1"/>
  <c r="L384" i="1"/>
  <c r="M384" i="1"/>
  <c r="K385" i="1"/>
  <c r="L385" i="1"/>
  <c r="M385" i="1"/>
  <c r="K386" i="1"/>
  <c r="L386" i="1"/>
  <c r="M386" i="1"/>
  <c r="K387" i="1"/>
  <c r="L387" i="1"/>
  <c r="M387" i="1"/>
  <c r="K388" i="1"/>
  <c r="L388" i="1"/>
  <c r="M388" i="1"/>
  <c r="K389" i="1"/>
  <c r="L389" i="1"/>
  <c r="M389" i="1"/>
  <c r="K390" i="1"/>
  <c r="L390" i="1"/>
  <c r="M390" i="1"/>
  <c r="K391" i="1"/>
  <c r="L391" i="1"/>
  <c r="M391" i="1"/>
  <c r="C18" i="1"/>
  <c r="C16" i="1"/>
  <c r="C15" i="1"/>
  <c r="C14"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M20" i="1"/>
  <c r="M19" i="1"/>
  <c r="M18" i="1"/>
  <c r="M17" i="1"/>
  <c r="M16" i="1"/>
  <c r="M15" i="1"/>
  <c r="M14" i="1"/>
  <c r="M13" i="1"/>
  <c r="M12" i="1"/>
  <c r="M11" i="1"/>
  <c r="M10" i="1"/>
  <c r="M9" i="1"/>
  <c r="M8" i="1"/>
  <c r="M7" i="1"/>
  <c r="C20" i="1"/>
  <c r="M6" i="1"/>
  <c r="C19" i="1"/>
  <c r="C21" i="1"/>
  <c r="C22" i="1"/>
  <c r="M6" i="2"/>
  <c r="M9" i="2"/>
  <c r="M10" i="2"/>
  <c r="M12" i="2"/>
  <c r="M13" i="2"/>
  <c r="M14" i="2"/>
  <c r="M15" i="2"/>
  <c r="M17" i="2"/>
  <c r="M18" i="2"/>
  <c r="M19" i="2"/>
  <c r="M7" i="2"/>
  <c r="M8" i="2"/>
  <c r="M11" i="2"/>
  <c r="M16" i="2"/>
  <c r="M20" i="2"/>
  <c r="M21" i="2"/>
  <c r="M22" i="2"/>
  <c r="M23" i="2"/>
  <c r="M24" i="2"/>
  <c r="M25" i="2"/>
  <c r="M27" i="2"/>
  <c r="M28" i="2"/>
  <c r="M29" i="2"/>
  <c r="M30" i="2"/>
  <c r="M31" i="2"/>
  <c r="M32" i="2"/>
  <c r="M33" i="2"/>
  <c r="M34" i="2"/>
  <c r="M35" i="2"/>
  <c r="M36" i="2"/>
  <c r="M37" i="2"/>
  <c r="C25" i="2"/>
  <c r="M26" i="2"/>
  <c r="C21" i="2"/>
</calcChain>
</file>

<file path=xl/comments1.xml><?xml version="1.0" encoding="utf-8"?>
<comments xmlns="http://schemas.openxmlformats.org/spreadsheetml/2006/main">
  <authors>
    <author>Microsoft Office User</author>
  </authors>
  <commentList>
    <comment ref="C17" authorId="0">
      <text>
        <r>
          <rPr>
            <b/>
            <sz val="10"/>
            <color indexed="81"/>
            <rFont val="Calibri"/>
          </rPr>
          <t>Microsoft Office User:</t>
        </r>
        <r>
          <rPr>
            <sz val="10"/>
            <color indexed="81"/>
            <rFont val="Calibri"/>
          </rPr>
          <t xml:space="preserve">
Estimated from Column I based on 50% of value in cell 15</t>
        </r>
      </text>
    </comment>
  </commentList>
</comments>
</file>

<file path=xl/comments2.xml><?xml version="1.0" encoding="utf-8"?>
<comments xmlns="http://schemas.openxmlformats.org/spreadsheetml/2006/main">
  <authors>
    <author>Microsoft Office User</author>
  </authors>
  <commentList>
    <comment ref="C20" authorId="0">
      <text>
        <r>
          <rPr>
            <b/>
            <sz val="10"/>
            <color indexed="81"/>
            <rFont val="Calibri"/>
          </rPr>
          <t>Microsoft Office User:</t>
        </r>
        <r>
          <rPr>
            <sz val="10"/>
            <color indexed="81"/>
            <rFont val="Calibri"/>
          </rPr>
          <t xml:space="preserve">
Estimated from Column I based on 50% of value in cell 15</t>
        </r>
      </text>
    </comment>
  </commentList>
</comments>
</file>

<file path=xl/sharedStrings.xml><?xml version="1.0" encoding="utf-8"?>
<sst xmlns="http://schemas.openxmlformats.org/spreadsheetml/2006/main" count="97" uniqueCount="56">
  <si>
    <t>Chapter 30:  Conservative and reactive solute dynamics</t>
  </si>
  <si>
    <t>Baker and Webster</t>
  </si>
  <si>
    <t>REACH LENGTH (m)</t>
  </si>
  <si>
    <t>TRACER TYPE (name)</t>
  </si>
  <si>
    <t>STREAM ID (name)</t>
  </si>
  <si>
    <t>Methods in Stream Ecology</t>
  </si>
  <si>
    <t>MASS TRACER ADDED (g)</t>
  </si>
  <si>
    <t>User-entered data</t>
  </si>
  <si>
    <t>TIME TRACER ADDED (HH:MM:SS)</t>
  </si>
  <si>
    <t>MODAL VELOCITY (m/s)</t>
  </si>
  <si>
    <t>% MASS RECOVERY</t>
  </si>
  <si>
    <t>Time series of tracer data</t>
  </si>
  <si>
    <t>Time (HH:MM:SS)</t>
  </si>
  <si>
    <t>Background corrected conc. (mg/)</t>
  </si>
  <si>
    <t>Time-integrated conc. (mg/L*sec)</t>
  </si>
  <si>
    <t>Elapsed time (s)</t>
  </si>
  <si>
    <t>Mass passing per time step (mg)</t>
  </si>
  <si>
    <t>Cumulative mass (mg)</t>
  </si>
  <si>
    <t>Concentration (mg/L)</t>
  </si>
  <si>
    <t>DISCHARGE (L/s)</t>
  </si>
  <si>
    <t>AMBIENT CONCENTRATION (mg/L)</t>
  </si>
  <si>
    <t>Lost Example Creek</t>
  </si>
  <si>
    <t>Chloride</t>
  </si>
  <si>
    <t>PEAK CONC (mg/L)</t>
  </si>
  <si>
    <t>TIME TO PEAK CONC. (seconds)</t>
  </si>
  <si>
    <t>TIME TO HALF PEAK CONC. (seconds)</t>
  </si>
  <si>
    <t>TIME TO HALF MASS (seconds)</t>
  </si>
  <si>
    <t>Calculated/estimated parameters</t>
  </si>
  <si>
    <t>0th MOMENT (Integrated peak, mg/L*sec)</t>
  </si>
  <si>
    <t>MEDIAN TRAVEL TIME (s)</t>
  </si>
  <si>
    <t>Proportional recovery</t>
  </si>
  <si>
    <t>MASS RECOVERED (g)</t>
  </si>
  <si>
    <t>ENTER YOUR DATA BELOW</t>
  </si>
  <si>
    <t>Template for conserative tracer analysis - Pulse release</t>
  </si>
  <si>
    <t>TRACER CONCENTRATION (g/L)</t>
  </si>
  <si>
    <t>PUMP RATE (mL/min)</t>
  </si>
  <si>
    <t>PUMP DURATION (min)</t>
  </si>
  <si>
    <t>Lost Ditch</t>
  </si>
  <si>
    <t>NOMINAL TRAVEL TIME (s)</t>
  </si>
  <si>
    <t>Instructions for conserative tracer analysis templates</t>
  </si>
  <si>
    <t>There are two templates that can be used to analyze conservative tracer tests for tracer recovery, calculation of discharge, as well as other transport parameters that are discussed in Chapter 30.</t>
  </si>
  <si>
    <t>Pulse release template</t>
  </si>
  <si>
    <t>It is also useful to record aveage width and depth of the stream reach, although these values are not required for the calculations presented here.</t>
  </si>
  <si>
    <t>For both templates, DO NOT type any values into the shaded cells.</t>
  </si>
  <si>
    <t>Make sure at a minimum to record the mass of tracer added, the time it was added, and the distance between the release point and downstream monitoring location.  Enter these values into the user-entered data box on the spreadsheet.</t>
  </si>
  <si>
    <t>Organize your tracer test data in columns with time (HH:MM;SS), concentration, and elapsed time since the tracer test began.  Paste these into the template in columns F, G, and H.</t>
  </si>
  <si>
    <t>Make sure to collect some background values. In the template, these are used to calculate ambient (background) concentrations. In cell C14, the equation can be modified to capture the range of data in column F that represent ambient data in your data set.</t>
  </si>
  <si>
    <t>If you have more data (i.e. a longer tracer test) than in the template, the equations in shaded columns I through M can be copied and pasted to match the number of rows in your observations.</t>
  </si>
  <si>
    <t>The spreadsheet will automatically calculate mass recovery, discharge, and various parameters relating to transport time automatically in the calculated/estimated parameters box.</t>
  </si>
  <si>
    <t>The time to half peak concentration, cell (C17), has to be estimated from the breakthrough curve data and entered manually.</t>
  </si>
  <si>
    <t>Constant-rate release template</t>
  </si>
  <si>
    <t>Make sure at a minimum to record the concentration of tracer added, the pump rate, the time it was added, the duration of the tracer test, and the distance between the release point and downstream monitoring location.  Enter these values into the user-entered data box on the spreadsheet.</t>
  </si>
  <si>
    <t xml:space="preserve">Conduct a pulse release in the stream of your choice as described in Chapter 30.  Here we provide a sample data set using chloride derived from specific conductance monitored every 2 seconds in a small stream. </t>
  </si>
  <si>
    <t xml:space="preserve">Conduct a constant-rate release in the stream of your choice as described in Chapter 30.  Here we provide a sample data set using chloride derived from specific conductance monitored every minute in an agricultural ditch. </t>
  </si>
  <si>
    <t xml:space="preserve">Note in the example breakthrough curve, the plateau concentration declines over time.  This is likely because the chloride is derived from specific conductance, and specific conductance can drift over time due to hydrological processes in the watershed and/or sensor drift.  Such drift can be corrected if a sensor is recording ambient data above the tracer release point.  </t>
  </si>
  <si>
    <t>Note that the example data have calculations that result in negative values in columns I through L.  This is because the ambient concentration measured every 2 seconds varies around the average calculated from these observations.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</si>
</sst>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F400]h:mm:ss\ AM/PM"/>
    <numFmt numFmtId="165" formatCode="0.0000"/>
    <numFmt numFmtId="166" formatCode="0.000"/>
    <numFmt numFmtId="167" formatCode="0.0"/>
    <numFmt numFmtId="168" formatCode="[$-409]h:mm:ss\ AM/PM;@"/>
  </numFmts>
  <fonts count="7" x14ac:knownFonts="1">
    <font>
      <sz val="12"/>
      <color theme="1"/>
      <name val="Calibri"/>
      <family val="2"/>
      <scheme val="minor"/>
    </font>
    <font>
      <sz val="12"/>
      <color theme="1"/>
      <name val="Calibri"/>
      <family val="2"/>
      <scheme val="minor"/>
    </font>
    <font>
      <b/>
      <sz val="12"/>
      <color theme="1"/>
      <name val="Calibri"/>
      <family val="2"/>
      <scheme val="minor"/>
    </font>
    <font>
      <sz val="10"/>
      <color indexed="81"/>
      <name val="Calibri"/>
    </font>
    <font>
      <b/>
      <sz val="10"/>
      <color indexed="81"/>
      <name val="Calibri"/>
    </font>
    <font>
      <b/>
      <sz val="14"/>
      <color theme="1"/>
      <name val="Calibri"/>
      <family val="2"/>
      <scheme val="minor"/>
    </font>
    <font>
      <sz val="14"/>
      <color theme="1"/>
      <name val="Calibri"/>
      <family val="2"/>
      <scheme val="minor"/>
    </font>
  </fonts>
  <fills count="4">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s>
  <borders count="7">
    <border>
      <left/>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2">
    <xf numFmtId="0" fontId="0" fillId="0" borderId="0"/>
    <xf numFmtId="9" fontId="1" fillId="0" borderId="0" applyFont="0" applyFill="0" applyBorder="0" applyAlignment="0" applyProtection="0"/>
  </cellStyleXfs>
  <cellXfs count="37">
    <xf numFmtId="0" fontId="0" fillId="0" borderId="0" xfId="0"/>
    <xf numFmtId="0" fontId="0" fillId="0" borderId="3" xfId="0" applyBorder="1"/>
    <xf numFmtId="0" fontId="0" fillId="0" borderId="4" xfId="0" applyBorder="1"/>
    <xf numFmtId="0" fontId="0" fillId="0" borderId="5" xfId="0" applyBorder="1"/>
    <xf numFmtId="0" fontId="2" fillId="0" borderId="0" xfId="0" applyFont="1"/>
    <xf numFmtId="164" fontId="0" fillId="0" borderId="0" xfId="0" applyNumberFormat="1"/>
    <xf numFmtId="0" fontId="0" fillId="0" borderId="3" xfId="0" applyFont="1" applyBorder="1" applyAlignment="1">
      <alignment horizontal="left"/>
    </xf>
    <xf numFmtId="0" fontId="0" fillId="2" borderId="0" xfId="0" applyFill="1"/>
    <xf numFmtId="0" fontId="0" fillId="2" borderId="0" xfId="0" applyFill="1" applyAlignment="1">
      <alignment wrapText="1"/>
    </xf>
    <xf numFmtId="167" fontId="0" fillId="2" borderId="0" xfId="0" applyNumberFormat="1" applyFill="1"/>
    <xf numFmtId="164" fontId="0" fillId="2" borderId="0" xfId="0" applyNumberFormat="1" applyFill="1"/>
    <xf numFmtId="165" fontId="0" fillId="2" borderId="0" xfId="0" applyNumberFormat="1" applyFill="1"/>
    <xf numFmtId="166" fontId="0" fillId="2" borderId="0" xfId="0" applyNumberFormat="1" applyFill="1"/>
    <xf numFmtId="0" fontId="0" fillId="0" borderId="0" xfId="0" applyFont="1"/>
    <xf numFmtId="167" fontId="0" fillId="3" borderId="4" xfId="0" applyNumberFormat="1" applyFill="1" applyBorder="1"/>
    <xf numFmtId="167" fontId="0" fillId="3" borderId="4" xfId="0" applyNumberFormat="1" applyFont="1" applyFill="1" applyBorder="1" applyAlignment="1">
      <alignment horizontal="right"/>
    </xf>
    <xf numFmtId="0" fontId="0" fillId="3" borderId="4" xfId="0" applyNumberFormat="1" applyFill="1" applyBorder="1"/>
    <xf numFmtId="0" fontId="0" fillId="3" borderId="4" xfId="0" applyFill="1" applyBorder="1"/>
    <xf numFmtId="166" fontId="0" fillId="3" borderId="4" xfId="0" applyNumberFormat="1" applyFill="1" applyBorder="1"/>
    <xf numFmtId="1" fontId="0" fillId="3" borderId="4" xfId="0" applyNumberFormat="1" applyFill="1" applyBorder="1"/>
    <xf numFmtId="9" fontId="0" fillId="3" borderId="4" xfId="1" applyFont="1" applyFill="1" applyBorder="1"/>
    <xf numFmtId="167" fontId="0" fillId="3" borderId="6" xfId="0" applyNumberFormat="1" applyFill="1" applyBorder="1"/>
    <xf numFmtId="0" fontId="2" fillId="0" borderId="1" xfId="0" applyFont="1" applyBorder="1" applyAlignment="1">
      <alignment horizontal="center"/>
    </xf>
    <xf numFmtId="0" fontId="2" fillId="0" borderId="2" xfId="0" applyFont="1" applyBorder="1" applyAlignment="1">
      <alignment horizontal="center"/>
    </xf>
    <xf numFmtId="0" fontId="5" fillId="2" borderId="0" xfId="0" applyFont="1" applyFill="1" applyAlignment="1">
      <alignment horizontal="center"/>
    </xf>
    <xf numFmtId="0" fontId="6" fillId="2" borderId="0" xfId="0" applyFont="1" applyFill="1" applyAlignment="1">
      <alignment horizontal="center"/>
    </xf>
    <xf numFmtId="0" fontId="2" fillId="2" borderId="0" xfId="0" applyFont="1" applyFill="1" applyAlignment="1">
      <alignment horizontal="center"/>
    </xf>
    <xf numFmtId="0" fontId="2" fillId="0" borderId="0" xfId="0" applyFont="1" applyAlignment="1">
      <alignment horizontal="center"/>
    </xf>
    <xf numFmtId="164" fontId="0" fillId="0" borderId="6" xfId="0" applyNumberFormat="1" applyBorder="1" applyProtection="1">
      <protection locked="0"/>
    </xf>
    <xf numFmtId="164" fontId="0" fillId="0" borderId="0" xfId="0" applyNumberFormat="1" applyBorder="1" applyProtection="1">
      <protection locked="0"/>
    </xf>
    <xf numFmtId="0" fontId="0" fillId="0" borderId="4" xfId="0" applyBorder="1" applyProtection="1">
      <protection locked="0"/>
    </xf>
    <xf numFmtId="164" fontId="0" fillId="0" borderId="0" xfId="0" applyNumberFormat="1" applyProtection="1">
      <protection locked="0"/>
    </xf>
    <xf numFmtId="0" fontId="0" fillId="0" borderId="0" xfId="0" applyProtection="1">
      <protection locked="0"/>
    </xf>
    <xf numFmtId="2" fontId="0" fillId="0" borderId="0" xfId="0" applyNumberFormat="1" applyProtection="1">
      <protection locked="0"/>
    </xf>
    <xf numFmtId="0" fontId="2" fillId="0" borderId="0" xfId="0" applyFont="1" applyProtection="1"/>
    <xf numFmtId="168" fontId="0" fillId="0" borderId="0" xfId="0" applyNumberFormat="1" applyProtection="1">
      <protection locked="0"/>
    </xf>
    <xf numFmtId="167" fontId="0" fillId="3" borderId="4" xfId="0" applyNumberFormat="1" applyFill="1" applyBorder="1" applyProtection="1">
      <protection locked="0"/>
    </xf>
  </cellXfs>
  <cellStyles count="2">
    <cellStyle name="Normal" xfId="0" builtinId="0"/>
    <cellStyle name="Percent" xfId="1" builtinId="5"/>
  </cellStyles>
  <dxfs count="0"/>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_rels/chart1.xml.rels><?xml version="1.0" encoding="UTF-8" standalone="yes"?>
<Relationships xmlns="http://schemas.openxmlformats.org/package/2006/relationships"><Relationship Id="rId1" Type="http://schemas.microsoft.com/office/2011/relationships/chartStyle" Target="style1.xml"/><Relationship Id="rId2" Type="http://schemas.microsoft.com/office/2011/relationships/chartColorStyle" Target="colors1.xml"/></Relationships>
</file>

<file path=xl/charts/_rels/chart2.xml.rels><?xml version="1.0" encoding="UTF-8" standalone="yes"?>
<Relationships xmlns="http://schemas.openxmlformats.org/package/2006/relationships"><Relationship Id="rId1" Type="http://schemas.microsoft.com/office/2011/relationships/chartStyle" Target="style2.xml"/><Relationship Id="rId2" Type="http://schemas.microsoft.com/office/2011/relationships/chartColorStyle" Target="colors2.xml"/></Relationships>
</file>

<file path=xl/charts/_rels/chart3.xml.rels><?xml version="1.0" encoding="UTF-8" standalone="yes"?>
<Relationships xmlns="http://schemas.openxmlformats.org/package/2006/relationships"><Relationship Id="rId1" Type="http://schemas.microsoft.com/office/2011/relationships/chartStyle" Target="style3.xml"/><Relationship Id="rId2" Type="http://schemas.microsoft.com/office/2011/relationships/chartColorStyle" Target="colors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Breakthrough Curve</c:v>
          </c:tx>
          <c:spPr>
            <a:ln w="25400" cap="rnd">
              <a:noFill/>
              <a:round/>
            </a:ln>
            <a:effectLst/>
          </c:spPr>
          <c:marker>
            <c:symbol val="circle"/>
            <c:size val="5"/>
            <c:spPr>
              <a:solidFill>
                <a:schemeClr val="accent1"/>
              </a:solidFill>
              <a:ln w="9525">
                <a:solidFill>
                  <a:schemeClr val="accent1"/>
                </a:solidFill>
              </a:ln>
              <a:effectLst/>
            </c:spPr>
          </c:marker>
          <c:xVal>
            <c:numRef>
              <c:f>'Pulse release'!$H$6:$H$391</c:f>
              <c:numCache>
                <c:formatCode>0.00</c:formatCode>
                <c:ptCount val="386"/>
                <c:pt idx="0">
                  <c:v>0.0</c:v>
                </c:pt>
                <c:pt idx="1">
                  <c:v>1.999999999998714</c:v>
                </c:pt>
                <c:pt idx="2">
                  <c:v>3.999999999997428</c:v>
                </c:pt>
                <c:pt idx="3">
                  <c:v>6.000000000000938</c:v>
                </c:pt>
                <c:pt idx="4">
                  <c:v>7.999999999999651</c:v>
                </c:pt>
                <c:pt idx="5">
                  <c:v>9.999999999998365</c:v>
                </c:pt>
                <c:pt idx="6">
                  <c:v>12.00000000000188</c:v>
                </c:pt>
                <c:pt idx="7">
                  <c:v>14.00000000000059</c:v>
                </c:pt>
                <c:pt idx="8">
                  <c:v>15.9999999999993</c:v>
                </c:pt>
                <c:pt idx="9">
                  <c:v>18.00000000000281</c:v>
                </c:pt>
                <c:pt idx="10">
                  <c:v>20.00000000000153</c:v>
                </c:pt>
                <c:pt idx="11">
                  <c:v>21.99999999999545</c:v>
                </c:pt>
                <c:pt idx="12">
                  <c:v>23.99999999999416</c:v>
                </c:pt>
                <c:pt idx="13">
                  <c:v>25.99999999999767</c:v>
                </c:pt>
                <c:pt idx="14">
                  <c:v>27.99999999999638</c:v>
                </c:pt>
                <c:pt idx="15">
                  <c:v>29.9999999999951</c:v>
                </c:pt>
                <c:pt idx="16">
                  <c:v>31.99999999999861</c:v>
                </c:pt>
                <c:pt idx="17">
                  <c:v>33.99999999999732</c:v>
                </c:pt>
                <c:pt idx="18">
                  <c:v>35.99999999999604</c:v>
                </c:pt>
                <c:pt idx="19">
                  <c:v>37.99999999999954</c:v>
                </c:pt>
                <c:pt idx="20">
                  <c:v>39.99999999999826</c:v>
                </c:pt>
                <c:pt idx="21">
                  <c:v>41.99999999999697</c:v>
                </c:pt>
                <c:pt idx="22">
                  <c:v>44.00000000000048</c:v>
                </c:pt>
                <c:pt idx="23">
                  <c:v>45.9999999999992</c:v>
                </c:pt>
                <c:pt idx="24">
                  <c:v>47.99999999999791</c:v>
                </c:pt>
                <c:pt idx="25">
                  <c:v>50.00000000000142</c:v>
                </c:pt>
                <c:pt idx="26">
                  <c:v>52.00000000000014</c:v>
                </c:pt>
                <c:pt idx="27">
                  <c:v>53.99999999999884</c:v>
                </c:pt>
                <c:pt idx="28">
                  <c:v>56.00000000000236</c:v>
                </c:pt>
                <c:pt idx="29">
                  <c:v>58.00000000000107</c:v>
                </c:pt>
                <c:pt idx="30">
                  <c:v>59.99999999999978</c:v>
                </c:pt>
                <c:pt idx="31">
                  <c:v>61.9999999999937</c:v>
                </c:pt>
                <c:pt idx="32">
                  <c:v>63.99999999999721</c:v>
                </c:pt>
                <c:pt idx="33">
                  <c:v>65.99999999999593</c:v>
                </c:pt>
                <c:pt idx="34">
                  <c:v>67.99999999999464</c:v>
                </c:pt>
                <c:pt idx="35">
                  <c:v>69.99999999999815</c:v>
                </c:pt>
                <c:pt idx="36">
                  <c:v>71.99999999999687</c:v>
                </c:pt>
                <c:pt idx="37">
                  <c:v>73.99999999999558</c:v>
                </c:pt>
                <c:pt idx="38">
                  <c:v>75.9999999999991</c:v>
                </c:pt>
                <c:pt idx="39">
                  <c:v>77.9999999999978</c:v>
                </c:pt>
                <c:pt idx="40">
                  <c:v>79.9999999999965</c:v>
                </c:pt>
                <c:pt idx="41">
                  <c:v>82.00000000000003</c:v>
                </c:pt>
                <c:pt idx="42">
                  <c:v>83.99999999999874</c:v>
                </c:pt>
                <c:pt idx="43">
                  <c:v>85.99999999999745</c:v>
                </c:pt>
                <c:pt idx="44">
                  <c:v>88.00000000000097</c:v>
                </c:pt>
                <c:pt idx="45">
                  <c:v>89.99999999999968</c:v>
                </c:pt>
                <c:pt idx="46">
                  <c:v>91.9999999999984</c:v>
                </c:pt>
                <c:pt idx="47">
                  <c:v>94.0000000000019</c:v>
                </c:pt>
                <c:pt idx="48">
                  <c:v>96.00000000000063</c:v>
                </c:pt>
                <c:pt idx="49">
                  <c:v>97.99999999999933</c:v>
                </c:pt>
                <c:pt idx="50">
                  <c:v>100.0000000000028</c:v>
                </c:pt>
                <c:pt idx="51">
                  <c:v>102.0000000000016</c:v>
                </c:pt>
                <c:pt idx="52">
                  <c:v>103.9999999999955</c:v>
                </c:pt>
                <c:pt idx="53">
                  <c:v>105.9999999999942</c:v>
                </c:pt>
                <c:pt idx="54">
                  <c:v>107.9999999999977</c:v>
                </c:pt>
                <c:pt idx="55">
                  <c:v>109.9999999999964</c:v>
                </c:pt>
                <c:pt idx="56">
                  <c:v>111.9999999999951</c:v>
                </c:pt>
                <c:pt idx="57">
                  <c:v>113.9999999999986</c:v>
                </c:pt>
                <c:pt idx="58">
                  <c:v>115.0000000000004</c:v>
                </c:pt>
                <c:pt idx="59">
                  <c:v>115.9999999999974</c:v>
                </c:pt>
                <c:pt idx="60">
                  <c:v>116.9999999999991</c:v>
                </c:pt>
                <c:pt idx="61">
                  <c:v>117.9999999999961</c:v>
                </c:pt>
                <c:pt idx="62">
                  <c:v>119.9999999999996</c:v>
                </c:pt>
                <c:pt idx="63">
                  <c:v>121.9999999999983</c:v>
                </c:pt>
                <c:pt idx="64">
                  <c:v>123.999999999997</c:v>
                </c:pt>
                <c:pt idx="65">
                  <c:v>126.0000000000005</c:v>
                </c:pt>
                <c:pt idx="66">
                  <c:v>127.9999999999992</c:v>
                </c:pt>
                <c:pt idx="67">
                  <c:v>129.999999999998</c:v>
                </c:pt>
                <c:pt idx="68">
                  <c:v>132.0000000000014</c:v>
                </c:pt>
                <c:pt idx="69">
                  <c:v>134.0000000000002</c:v>
                </c:pt>
                <c:pt idx="70">
                  <c:v>135.9999999999989</c:v>
                </c:pt>
                <c:pt idx="71">
                  <c:v>138.0000000000024</c:v>
                </c:pt>
                <c:pt idx="72">
                  <c:v>140.0000000000011</c:v>
                </c:pt>
                <c:pt idx="73">
                  <c:v>141.9999999999998</c:v>
                </c:pt>
                <c:pt idx="74">
                  <c:v>143.9999999999937</c:v>
                </c:pt>
                <c:pt idx="75">
                  <c:v>145.9999999999972</c:v>
                </c:pt>
                <c:pt idx="76">
                  <c:v>147.999999999996</c:v>
                </c:pt>
                <c:pt idx="77">
                  <c:v>149.9999999999947</c:v>
                </c:pt>
                <c:pt idx="78">
                  <c:v>151.9999999999982</c:v>
                </c:pt>
                <c:pt idx="79">
                  <c:v>153.999999999997</c:v>
                </c:pt>
                <c:pt idx="80">
                  <c:v>155.9999999999956</c:v>
                </c:pt>
                <c:pt idx="81">
                  <c:v>157.9999999999991</c:v>
                </c:pt>
                <c:pt idx="82">
                  <c:v>159.9999999999978</c:v>
                </c:pt>
                <c:pt idx="83">
                  <c:v>161.9999999999965</c:v>
                </c:pt>
                <c:pt idx="84">
                  <c:v>164.0000000000001</c:v>
                </c:pt>
                <c:pt idx="85">
                  <c:v>165.9999999999988</c:v>
                </c:pt>
                <c:pt idx="86">
                  <c:v>167.9999999999975</c:v>
                </c:pt>
                <c:pt idx="87">
                  <c:v>170.000000000001</c:v>
                </c:pt>
                <c:pt idx="88">
                  <c:v>171.9999999999997</c:v>
                </c:pt>
                <c:pt idx="89">
                  <c:v>173.9999999999984</c:v>
                </c:pt>
                <c:pt idx="90">
                  <c:v>176.0000000000019</c:v>
                </c:pt>
                <c:pt idx="91">
                  <c:v>178.0000000000007</c:v>
                </c:pt>
                <c:pt idx="92">
                  <c:v>179.9999999999994</c:v>
                </c:pt>
                <c:pt idx="93">
                  <c:v>182.0000000000029</c:v>
                </c:pt>
                <c:pt idx="94">
                  <c:v>184.0000000000016</c:v>
                </c:pt>
                <c:pt idx="95">
                  <c:v>185.9999999999955</c:v>
                </c:pt>
                <c:pt idx="96">
                  <c:v>187.9999999999942</c:v>
                </c:pt>
                <c:pt idx="97">
                  <c:v>189.9999999999977</c:v>
                </c:pt>
                <c:pt idx="98">
                  <c:v>191.9999999999964</c:v>
                </c:pt>
                <c:pt idx="99">
                  <c:v>193.9999999999952</c:v>
                </c:pt>
                <c:pt idx="100">
                  <c:v>195.9999999999987</c:v>
                </c:pt>
                <c:pt idx="101">
                  <c:v>197.9999999999974</c:v>
                </c:pt>
                <c:pt idx="102">
                  <c:v>199.9999999999961</c:v>
                </c:pt>
                <c:pt idx="103">
                  <c:v>201.9999999999996</c:v>
                </c:pt>
                <c:pt idx="104">
                  <c:v>203.9999999999983</c:v>
                </c:pt>
                <c:pt idx="105">
                  <c:v>205.999999999997</c:v>
                </c:pt>
                <c:pt idx="106">
                  <c:v>208.0000000000005</c:v>
                </c:pt>
                <c:pt idx="107">
                  <c:v>209.9999999999993</c:v>
                </c:pt>
                <c:pt idx="108">
                  <c:v>211.999999999998</c:v>
                </c:pt>
                <c:pt idx="109">
                  <c:v>214.0000000000015</c:v>
                </c:pt>
                <c:pt idx="110">
                  <c:v>216.0000000000002</c:v>
                </c:pt>
                <c:pt idx="111">
                  <c:v>217.9999999999989</c:v>
                </c:pt>
                <c:pt idx="112">
                  <c:v>220.0000000000024</c:v>
                </c:pt>
                <c:pt idx="113">
                  <c:v>222.0000000000011</c:v>
                </c:pt>
                <c:pt idx="114">
                  <c:v>223.9999999999998</c:v>
                </c:pt>
                <c:pt idx="115">
                  <c:v>225.9999999999937</c:v>
                </c:pt>
                <c:pt idx="116">
                  <c:v>227.9999999999973</c:v>
                </c:pt>
                <c:pt idx="117">
                  <c:v>229.999999999996</c:v>
                </c:pt>
                <c:pt idx="118">
                  <c:v>231.9999999999947</c:v>
                </c:pt>
                <c:pt idx="119">
                  <c:v>233.9999999999982</c:v>
                </c:pt>
                <c:pt idx="120">
                  <c:v>235.9999999999969</c:v>
                </c:pt>
                <c:pt idx="121">
                  <c:v>237.9999999999956</c:v>
                </c:pt>
                <c:pt idx="122">
                  <c:v>239.9999999999991</c:v>
                </c:pt>
                <c:pt idx="123">
                  <c:v>241.9999999999979</c:v>
                </c:pt>
                <c:pt idx="124">
                  <c:v>243.9999999999966</c:v>
                </c:pt>
                <c:pt idx="125">
                  <c:v>246.0000000000001</c:v>
                </c:pt>
                <c:pt idx="126">
                  <c:v>247.9999999999988</c:v>
                </c:pt>
                <c:pt idx="127">
                  <c:v>249.9999999999975</c:v>
                </c:pt>
                <c:pt idx="128">
                  <c:v>252.000000000001</c:v>
                </c:pt>
                <c:pt idx="129">
                  <c:v>253.9999999999997</c:v>
                </c:pt>
                <c:pt idx="130">
                  <c:v>255.9999999999985</c:v>
                </c:pt>
                <c:pt idx="131">
                  <c:v>258.000000000002</c:v>
                </c:pt>
                <c:pt idx="132">
                  <c:v>260.0000000000007</c:v>
                </c:pt>
                <c:pt idx="133">
                  <c:v>261.9999999999994</c:v>
                </c:pt>
                <c:pt idx="134">
                  <c:v>264.0000000000029</c:v>
                </c:pt>
                <c:pt idx="135">
                  <c:v>265.9999999999968</c:v>
                </c:pt>
                <c:pt idx="136">
                  <c:v>267.9999999999955</c:v>
                </c:pt>
                <c:pt idx="137">
                  <c:v>269.9999999999943</c:v>
                </c:pt>
                <c:pt idx="138">
                  <c:v>271.9999999999977</c:v>
                </c:pt>
                <c:pt idx="139">
                  <c:v>273.9999999999965</c:v>
                </c:pt>
                <c:pt idx="140">
                  <c:v>275.9999999999952</c:v>
                </c:pt>
                <c:pt idx="141">
                  <c:v>277.9999999999987</c:v>
                </c:pt>
                <c:pt idx="142">
                  <c:v>279.9999999999974</c:v>
                </c:pt>
                <c:pt idx="143">
                  <c:v>281.9999999999961</c:v>
                </c:pt>
                <c:pt idx="144">
                  <c:v>283.9999999999997</c:v>
                </c:pt>
                <c:pt idx="145">
                  <c:v>285.9999999999984</c:v>
                </c:pt>
                <c:pt idx="146">
                  <c:v>287.999999999997</c:v>
                </c:pt>
                <c:pt idx="147">
                  <c:v>290.0000000000006</c:v>
                </c:pt>
                <c:pt idx="148">
                  <c:v>291.9999999999993</c:v>
                </c:pt>
                <c:pt idx="149">
                  <c:v>293.999999999998</c:v>
                </c:pt>
                <c:pt idx="150">
                  <c:v>296.0000000000015</c:v>
                </c:pt>
                <c:pt idx="151">
                  <c:v>298.0000000000002</c:v>
                </c:pt>
                <c:pt idx="152">
                  <c:v>299.9999999999989</c:v>
                </c:pt>
                <c:pt idx="153">
                  <c:v>302.0000000000024</c:v>
                </c:pt>
                <c:pt idx="154">
                  <c:v>304.0000000000011</c:v>
                </c:pt>
                <c:pt idx="155">
                  <c:v>305.9999999999999</c:v>
                </c:pt>
                <c:pt idx="156">
                  <c:v>307.9999999999938</c:v>
                </c:pt>
                <c:pt idx="157">
                  <c:v>309.9999999999973</c:v>
                </c:pt>
                <c:pt idx="158">
                  <c:v>311.999999999996</c:v>
                </c:pt>
                <c:pt idx="159">
                  <c:v>313.9999999999947</c:v>
                </c:pt>
                <c:pt idx="160">
                  <c:v>315.9999999999982</c:v>
                </c:pt>
                <c:pt idx="161">
                  <c:v>317.9999999999969</c:v>
                </c:pt>
                <c:pt idx="162">
                  <c:v>319.9999999999957</c:v>
                </c:pt>
                <c:pt idx="163">
                  <c:v>321.9999999999992</c:v>
                </c:pt>
                <c:pt idx="164">
                  <c:v>323.9999999999979</c:v>
                </c:pt>
                <c:pt idx="165">
                  <c:v>325.9999999999966</c:v>
                </c:pt>
                <c:pt idx="166">
                  <c:v>328.0000000000001</c:v>
                </c:pt>
                <c:pt idx="167">
                  <c:v>329.9999999999988</c:v>
                </c:pt>
                <c:pt idx="168">
                  <c:v>331.9999999999976</c:v>
                </c:pt>
                <c:pt idx="169">
                  <c:v>334.000000000001</c:v>
                </c:pt>
                <c:pt idx="170">
                  <c:v>335.9999999999998</c:v>
                </c:pt>
                <c:pt idx="171">
                  <c:v>337.9999999999985</c:v>
                </c:pt>
                <c:pt idx="172">
                  <c:v>340.000000000002</c:v>
                </c:pt>
                <c:pt idx="173">
                  <c:v>342.0000000000007</c:v>
                </c:pt>
                <c:pt idx="174">
                  <c:v>343.9999999999994</c:v>
                </c:pt>
                <c:pt idx="175">
                  <c:v>346.000000000003</c:v>
                </c:pt>
                <c:pt idx="176">
                  <c:v>347.9999999999968</c:v>
                </c:pt>
                <c:pt idx="177">
                  <c:v>349.9999999999956</c:v>
                </c:pt>
                <c:pt idx="178">
                  <c:v>351.9999999999943</c:v>
                </c:pt>
                <c:pt idx="179">
                  <c:v>353.9999999999978</c:v>
                </c:pt>
                <c:pt idx="180">
                  <c:v>355.9999999999965</c:v>
                </c:pt>
                <c:pt idx="181">
                  <c:v>357.9999999999952</c:v>
                </c:pt>
                <c:pt idx="182">
                  <c:v>359.9999999999987</c:v>
                </c:pt>
                <c:pt idx="183">
                  <c:v>361.9999999999974</c:v>
                </c:pt>
                <c:pt idx="184">
                  <c:v>363.9999999999961</c:v>
                </c:pt>
                <c:pt idx="185">
                  <c:v>365.9999999999997</c:v>
                </c:pt>
                <c:pt idx="186">
                  <c:v>367.9999999999984</c:v>
                </c:pt>
                <c:pt idx="187">
                  <c:v>369.9999999999971</c:v>
                </c:pt>
                <c:pt idx="188">
                  <c:v>372.0000000000006</c:v>
                </c:pt>
                <c:pt idx="189">
                  <c:v>373.9999999999993</c:v>
                </c:pt>
                <c:pt idx="190">
                  <c:v>375.999999999998</c:v>
                </c:pt>
                <c:pt idx="191">
                  <c:v>378.0000000000015</c:v>
                </c:pt>
                <c:pt idx="192">
                  <c:v>380.0000000000002</c:v>
                </c:pt>
                <c:pt idx="193">
                  <c:v>381.999999999999</c:v>
                </c:pt>
                <c:pt idx="194">
                  <c:v>384.0000000000025</c:v>
                </c:pt>
                <c:pt idx="195">
                  <c:v>386.0000000000012</c:v>
                </c:pt>
                <c:pt idx="196">
                  <c:v>387.9999999999999</c:v>
                </c:pt>
                <c:pt idx="197">
                  <c:v>389.9999999999938</c:v>
                </c:pt>
                <c:pt idx="198">
                  <c:v>391.9999999999973</c:v>
                </c:pt>
                <c:pt idx="199">
                  <c:v>393.999999999996</c:v>
                </c:pt>
                <c:pt idx="200">
                  <c:v>395.9999999999948</c:v>
                </c:pt>
                <c:pt idx="201">
                  <c:v>397.9999999999983</c:v>
                </c:pt>
                <c:pt idx="202">
                  <c:v>399.999999999997</c:v>
                </c:pt>
                <c:pt idx="203">
                  <c:v>401.9999999999957</c:v>
                </c:pt>
                <c:pt idx="204">
                  <c:v>403.9999999999992</c:v>
                </c:pt>
                <c:pt idx="205">
                  <c:v>405.9999999999979</c:v>
                </c:pt>
                <c:pt idx="206">
                  <c:v>407.9999999999966</c:v>
                </c:pt>
                <c:pt idx="207">
                  <c:v>410.0000000000001</c:v>
                </c:pt>
                <c:pt idx="208">
                  <c:v>411.9999999999989</c:v>
                </c:pt>
                <c:pt idx="209">
                  <c:v>413.9999999999976</c:v>
                </c:pt>
                <c:pt idx="210">
                  <c:v>416.0000000000011</c:v>
                </c:pt>
                <c:pt idx="211">
                  <c:v>417.9999999999998</c:v>
                </c:pt>
                <c:pt idx="212">
                  <c:v>419.9999999999985</c:v>
                </c:pt>
                <c:pt idx="213">
                  <c:v>422.000000000002</c:v>
                </c:pt>
                <c:pt idx="214">
                  <c:v>424.0000000000007</c:v>
                </c:pt>
                <c:pt idx="215">
                  <c:v>425.9999999999994</c:v>
                </c:pt>
                <c:pt idx="216">
                  <c:v>428.000000000003</c:v>
                </c:pt>
                <c:pt idx="217">
                  <c:v>429.9999999999969</c:v>
                </c:pt>
                <c:pt idx="218">
                  <c:v>431.9999999999956</c:v>
                </c:pt>
                <c:pt idx="219">
                  <c:v>433.9999999999943</c:v>
                </c:pt>
                <c:pt idx="220">
                  <c:v>435.9999999999978</c:v>
                </c:pt>
                <c:pt idx="221">
                  <c:v>437.9999999999965</c:v>
                </c:pt>
                <c:pt idx="222">
                  <c:v>439.9999999999952</c:v>
                </c:pt>
                <c:pt idx="223">
                  <c:v>441.9999999999987</c:v>
                </c:pt>
                <c:pt idx="224">
                  <c:v>443.9999999999974</c:v>
                </c:pt>
                <c:pt idx="225">
                  <c:v>445.9999999999962</c:v>
                </c:pt>
                <c:pt idx="226">
                  <c:v>447.9999999999997</c:v>
                </c:pt>
                <c:pt idx="227">
                  <c:v>449.9999999999984</c:v>
                </c:pt>
                <c:pt idx="228">
                  <c:v>451.9999999999971</c:v>
                </c:pt>
                <c:pt idx="229">
                  <c:v>454.0000000000006</c:v>
                </c:pt>
                <c:pt idx="230">
                  <c:v>455.9999999999993</c:v>
                </c:pt>
                <c:pt idx="231">
                  <c:v>460.0000000000016</c:v>
                </c:pt>
                <c:pt idx="232">
                  <c:v>462.0000000000003</c:v>
                </c:pt>
                <c:pt idx="233">
                  <c:v>463.999999999999</c:v>
                </c:pt>
                <c:pt idx="234">
                  <c:v>466.0000000000025</c:v>
                </c:pt>
                <c:pt idx="235">
                  <c:v>468.0000000000012</c:v>
                </c:pt>
                <c:pt idx="236">
                  <c:v>469.9999999999999</c:v>
                </c:pt>
                <c:pt idx="237">
                  <c:v>471.9999999999939</c:v>
                </c:pt>
                <c:pt idx="238">
                  <c:v>473.9999999999974</c:v>
                </c:pt>
                <c:pt idx="239">
                  <c:v>475.9999999999961</c:v>
                </c:pt>
                <c:pt idx="240">
                  <c:v>477.9999999999948</c:v>
                </c:pt>
                <c:pt idx="241">
                  <c:v>479.9999999999983</c:v>
                </c:pt>
                <c:pt idx="242">
                  <c:v>481.999999999997</c:v>
                </c:pt>
                <c:pt idx="243">
                  <c:v>483.9999999999957</c:v>
                </c:pt>
                <c:pt idx="244">
                  <c:v>485.9999999999992</c:v>
                </c:pt>
                <c:pt idx="245">
                  <c:v>487.999999999998</c:v>
                </c:pt>
                <c:pt idx="246">
                  <c:v>489.9999999999966</c:v>
                </c:pt>
                <c:pt idx="247">
                  <c:v>492.0000000000002</c:v>
                </c:pt>
                <c:pt idx="248">
                  <c:v>493.9999999999989</c:v>
                </c:pt>
                <c:pt idx="249">
                  <c:v>495.9999999999976</c:v>
                </c:pt>
                <c:pt idx="250">
                  <c:v>498.0000000000011</c:v>
                </c:pt>
                <c:pt idx="251">
                  <c:v>499.9999999999998</c:v>
                </c:pt>
                <c:pt idx="252">
                  <c:v>501.9999999999985</c:v>
                </c:pt>
                <c:pt idx="253">
                  <c:v>504.000000000002</c:v>
                </c:pt>
                <c:pt idx="254">
                  <c:v>506.0000000000007</c:v>
                </c:pt>
                <c:pt idx="255">
                  <c:v>507.9999999999995</c:v>
                </c:pt>
                <c:pt idx="256">
                  <c:v>510.000000000003</c:v>
                </c:pt>
                <c:pt idx="257">
                  <c:v>511.9999999999969</c:v>
                </c:pt>
                <c:pt idx="258">
                  <c:v>513.9999999999956</c:v>
                </c:pt>
                <c:pt idx="259">
                  <c:v>515.9999999999943</c:v>
                </c:pt>
                <c:pt idx="260">
                  <c:v>517.9999999999978</c:v>
                </c:pt>
                <c:pt idx="261">
                  <c:v>519.9999999999966</c:v>
                </c:pt>
                <c:pt idx="262">
                  <c:v>521.9999999999952</c:v>
                </c:pt>
                <c:pt idx="263">
                  <c:v>523.9999999999987</c:v>
                </c:pt>
                <c:pt idx="264">
                  <c:v>525.9999999999974</c:v>
                </c:pt>
                <c:pt idx="265">
                  <c:v>527.9999999999962</c:v>
                </c:pt>
                <c:pt idx="266">
                  <c:v>529.9999999999998</c:v>
                </c:pt>
                <c:pt idx="267">
                  <c:v>531.9999999999984</c:v>
                </c:pt>
                <c:pt idx="268">
                  <c:v>533.9999999999971</c:v>
                </c:pt>
                <c:pt idx="269">
                  <c:v>536.0000000000007</c:v>
                </c:pt>
                <c:pt idx="270">
                  <c:v>537.9999999999993</c:v>
                </c:pt>
                <c:pt idx="271">
                  <c:v>539.9999999999981</c:v>
                </c:pt>
                <c:pt idx="272">
                  <c:v>542.0000000000016</c:v>
                </c:pt>
                <c:pt idx="273">
                  <c:v>544.0000000000003</c:v>
                </c:pt>
                <c:pt idx="274">
                  <c:v>545.999999999999</c:v>
                </c:pt>
                <c:pt idx="275">
                  <c:v>548.0000000000025</c:v>
                </c:pt>
                <c:pt idx="276">
                  <c:v>550.0000000000012</c:v>
                </c:pt>
                <c:pt idx="277">
                  <c:v>551.9999999999951</c:v>
                </c:pt>
                <c:pt idx="278">
                  <c:v>553.9999999999939</c:v>
                </c:pt>
                <c:pt idx="279">
                  <c:v>555.9999999999973</c:v>
                </c:pt>
                <c:pt idx="280">
                  <c:v>557.9999999999961</c:v>
                </c:pt>
                <c:pt idx="281">
                  <c:v>559.9999999999948</c:v>
                </c:pt>
                <c:pt idx="282">
                  <c:v>561.9999999999983</c:v>
                </c:pt>
                <c:pt idx="283">
                  <c:v>563.999999999997</c:v>
                </c:pt>
                <c:pt idx="284">
                  <c:v>565.9999999999958</c:v>
                </c:pt>
                <c:pt idx="285">
                  <c:v>567.9999999999993</c:v>
                </c:pt>
                <c:pt idx="286">
                  <c:v>569.999999999998</c:v>
                </c:pt>
                <c:pt idx="287">
                  <c:v>571.9999999999967</c:v>
                </c:pt>
                <c:pt idx="288">
                  <c:v>574.0000000000002</c:v>
                </c:pt>
                <c:pt idx="289">
                  <c:v>575.9999999999989</c:v>
                </c:pt>
                <c:pt idx="290">
                  <c:v>577.9999999999976</c:v>
                </c:pt>
                <c:pt idx="291">
                  <c:v>580.0000000000011</c:v>
                </c:pt>
                <c:pt idx="292">
                  <c:v>581.9999999999999</c:v>
                </c:pt>
                <c:pt idx="293">
                  <c:v>583.9999999999985</c:v>
                </c:pt>
                <c:pt idx="294">
                  <c:v>586.000000000002</c:v>
                </c:pt>
                <c:pt idx="295">
                  <c:v>588.0000000000008</c:v>
                </c:pt>
                <c:pt idx="296">
                  <c:v>589.9999999999995</c:v>
                </c:pt>
                <c:pt idx="297">
                  <c:v>592.000000000003</c:v>
                </c:pt>
                <c:pt idx="298">
                  <c:v>593.999999999997</c:v>
                </c:pt>
                <c:pt idx="299">
                  <c:v>595.9999999999957</c:v>
                </c:pt>
                <c:pt idx="300">
                  <c:v>597.9999999999943</c:v>
                </c:pt>
                <c:pt idx="301">
                  <c:v>599.9999999999978</c:v>
                </c:pt>
                <c:pt idx="302">
                  <c:v>601.9999999999966</c:v>
                </c:pt>
                <c:pt idx="303">
                  <c:v>603.9999999999953</c:v>
                </c:pt>
                <c:pt idx="304">
                  <c:v>605.9999999999989</c:v>
                </c:pt>
                <c:pt idx="305">
                  <c:v>607.9999999999974</c:v>
                </c:pt>
                <c:pt idx="306">
                  <c:v>609.9999999999962</c:v>
                </c:pt>
                <c:pt idx="307">
                  <c:v>611.9999999999998</c:v>
                </c:pt>
                <c:pt idx="308">
                  <c:v>613.9999999999984</c:v>
                </c:pt>
                <c:pt idx="309">
                  <c:v>615.9999999999971</c:v>
                </c:pt>
                <c:pt idx="310">
                  <c:v>618.0000000000007</c:v>
                </c:pt>
                <c:pt idx="311">
                  <c:v>619.9999999999994</c:v>
                </c:pt>
                <c:pt idx="312">
                  <c:v>621.9999999999981</c:v>
                </c:pt>
                <c:pt idx="313">
                  <c:v>624.0000000000016</c:v>
                </c:pt>
                <c:pt idx="314">
                  <c:v>626.0000000000003</c:v>
                </c:pt>
                <c:pt idx="315">
                  <c:v>627.9999999999991</c:v>
                </c:pt>
                <c:pt idx="316">
                  <c:v>630.0000000000025</c:v>
                </c:pt>
                <c:pt idx="317">
                  <c:v>632.0000000000012</c:v>
                </c:pt>
                <c:pt idx="318">
                  <c:v>634.0</c:v>
                </c:pt>
                <c:pt idx="319">
                  <c:v>635.9999999999939</c:v>
                </c:pt>
                <c:pt idx="320">
                  <c:v>637.9999999999973</c:v>
                </c:pt>
                <c:pt idx="321">
                  <c:v>639.9999999999961</c:v>
                </c:pt>
                <c:pt idx="322">
                  <c:v>641.9999999999949</c:v>
                </c:pt>
                <c:pt idx="323">
                  <c:v>643.9999999999984</c:v>
                </c:pt>
                <c:pt idx="324">
                  <c:v>645.999999999997</c:v>
                </c:pt>
                <c:pt idx="325">
                  <c:v>647.9999999999958</c:v>
                </c:pt>
                <c:pt idx="326">
                  <c:v>649.9999999999993</c:v>
                </c:pt>
                <c:pt idx="327">
                  <c:v>651.999999999998</c:v>
                </c:pt>
                <c:pt idx="328">
                  <c:v>653.9999999999967</c:v>
                </c:pt>
                <c:pt idx="329">
                  <c:v>656.0000000000002</c:v>
                </c:pt>
                <c:pt idx="330">
                  <c:v>657.999999999999</c:v>
                </c:pt>
                <c:pt idx="331">
                  <c:v>659.9999999999976</c:v>
                </c:pt>
                <c:pt idx="332">
                  <c:v>662.0000000000011</c:v>
                </c:pt>
                <c:pt idx="333">
                  <c:v>663.9999999999999</c:v>
                </c:pt>
                <c:pt idx="334">
                  <c:v>665.9999999999986</c:v>
                </c:pt>
                <c:pt idx="335">
                  <c:v>668.000000000002</c:v>
                </c:pt>
                <c:pt idx="336">
                  <c:v>670.0000000000008</c:v>
                </c:pt>
                <c:pt idx="337">
                  <c:v>671.9999999999995</c:v>
                </c:pt>
                <c:pt idx="338">
                  <c:v>674.0000000000031</c:v>
                </c:pt>
                <c:pt idx="339">
                  <c:v>675.999999999997</c:v>
                </c:pt>
                <c:pt idx="340">
                  <c:v>677.9999999999957</c:v>
                </c:pt>
                <c:pt idx="341">
                  <c:v>679.9999999999944</c:v>
                </c:pt>
                <c:pt idx="342">
                  <c:v>681.999999999998</c:v>
                </c:pt>
                <c:pt idx="343">
                  <c:v>683.9999999999966</c:v>
                </c:pt>
                <c:pt idx="344">
                  <c:v>685.9999999999953</c:v>
                </c:pt>
                <c:pt idx="345">
                  <c:v>687.9999999999989</c:v>
                </c:pt>
                <c:pt idx="346">
                  <c:v>689.9999999999974</c:v>
                </c:pt>
                <c:pt idx="347">
                  <c:v>691.9999999999962</c:v>
                </c:pt>
                <c:pt idx="348">
                  <c:v>693.9999999999998</c:v>
                </c:pt>
                <c:pt idx="349">
                  <c:v>695.9999999999985</c:v>
                </c:pt>
                <c:pt idx="350">
                  <c:v>697.9999999999971</c:v>
                </c:pt>
                <c:pt idx="351">
                  <c:v>700.0000000000007</c:v>
                </c:pt>
                <c:pt idx="352">
                  <c:v>701.9999999999994</c:v>
                </c:pt>
                <c:pt idx="353">
                  <c:v>703.9999999999982</c:v>
                </c:pt>
                <c:pt idx="354">
                  <c:v>706.0000000000016</c:v>
                </c:pt>
                <c:pt idx="355">
                  <c:v>708.0000000000003</c:v>
                </c:pt>
                <c:pt idx="356">
                  <c:v>709.9999999999991</c:v>
                </c:pt>
                <c:pt idx="357">
                  <c:v>712.0000000000026</c:v>
                </c:pt>
                <c:pt idx="358">
                  <c:v>714.0000000000012</c:v>
                </c:pt>
                <c:pt idx="359">
                  <c:v>715.9999999999952</c:v>
                </c:pt>
                <c:pt idx="360">
                  <c:v>717.999999999994</c:v>
                </c:pt>
                <c:pt idx="361">
                  <c:v>719.9999999999974</c:v>
                </c:pt>
                <c:pt idx="362">
                  <c:v>721.9999999999961</c:v>
                </c:pt>
                <c:pt idx="363">
                  <c:v>723.9999999999949</c:v>
                </c:pt>
                <c:pt idx="364">
                  <c:v>725.9999999999984</c:v>
                </c:pt>
                <c:pt idx="365">
                  <c:v>727.999999999997</c:v>
                </c:pt>
                <c:pt idx="366">
                  <c:v>729.9999999999958</c:v>
                </c:pt>
                <c:pt idx="367">
                  <c:v>731.9999999999993</c:v>
                </c:pt>
                <c:pt idx="368">
                  <c:v>733.9999999999981</c:v>
                </c:pt>
                <c:pt idx="369">
                  <c:v>735.9999999999967</c:v>
                </c:pt>
                <c:pt idx="370">
                  <c:v>738.0000000000002</c:v>
                </c:pt>
                <c:pt idx="371">
                  <c:v>739.999999999999</c:v>
                </c:pt>
                <c:pt idx="372">
                  <c:v>741.9999999999977</c:v>
                </c:pt>
                <c:pt idx="373">
                  <c:v>744.0000000000011</c:v>
                </c:pt>
                <c:pt idx="374">
                  <c:v>745.9999999999999</c:v>
                </c:pt>
                <c:pt idx="375">
                  <c:v>747.9999999999986</c:v>
                </c:pt>
                <c:pt idx="376">
                  <c:v>750.0000000000021</c:v>
                </c:pt>
                <c:pt idx="377">
                  <c:v>752.0000000000008</c:v>
                </c:pt>
                <c:pt idx="378">
                  <c:v>753.9999999999995</c:v>
                </c:pt>
                <c:pt idx="379">
                  <c:v>756.0000000000031</c:v>
                </c:pt>
                <c:pt idx="380">
                  <c:v>757.999999999997</c:v>
                </c:pt>
                <c:pt idx="381">
                  <c:v>759.9999999999957</c:v>
                </c:pt>
                <c:pt idx="382">
                  <c:v>761.9999999999944</c:v>
                </c:pt>
                <c:pt idx="383">
                  <c:v>763.999999999998</c:v>
                </c:pt>
                <c:pt idx="384">
                  <c:v>765.9999999999966</c:v>
                </c:pt>
                <c:pt idx="385">
                  <c:v>767.9999999999953</c:v>
                </c:pt>
              </c:numCache>
            </c:numRef>
          </c:xVal>
          <c:yVal>
            <c:numRef>
              <c:f>'Pulse release'!$I$6:$I$391</c:f>
              <c:numCache>
                <c:formatCode>0.0</c:formatCode>
                <c:ptCount val="386"/>
                <c:pt idx="0">
                  <c:v>0.0321428571428548</c:v>
                </c:pt>
                <c:pt idx="1">
                  <c:v>-0.0678571428571466</c:v>
                </c:pt>
                <c:pt idx="2">
                  <c:v>-0.0678571428571466</c:v>
                </c:pt>
                <c:pt idx="3">
                  <c:v>-0.0678571428571466</c:v>
                </c:pt>
                <c:pt idx="4">
                  <c:v>0.0321428571428548</c:v>
                </c:pt>
                <c:pt idx="5">
                  <c:v>-0.0678571428571466</c:v>
                </c:pt>
                <c:pt idx="6">
                  <c:v>-0.0678571428571466</c:v>
                </c:pt>
                <c:pt idx="7">
                  <c:v>0.0321428571428548</c:v>
                </c:pt>
                <c:pt idx="8">
                  <c:v>0.0321428571428548</c:v>
                </c:pt>
                <c:pt idx="9">
                  <c:v>-0.0678571428571466</c:v>
                </c:pt>
                <c:pt idx="10">
                  <c:v>-0.0678571428571466</c:v>
                </c:pt>
                <c:pt idx="11">
                  <c:v>0.0321428571428548</c:v>
                </c:pt>
                <c:pt idx="12">
                  <c:v>-0.0678571428571466</c:v>
                </c:pt>
                <c:pt idx="13">
                  <c:v>0.0321428571428548</c:v>
                </c:pt>
                <c:pt idx="14">
                  <c:v>0.0321428571428548</c:v>
                </c:pt>
                <c:pt idx="15">
                  <c:v>-0.0678571428571466</c:v>
                </c:pt>
                <c:pt idx="16">
                  <c:v>0.0321428571428548</c:v>
                </c:pt>
                <c:pt idx="17">
                  <c:v>0.0321428571428548</c:v>
                </c:pt>
                <c:pt idx="18">
                  <c:v>0.0321428571428548</c:v>
                </c:pt>
                <c:pt idx="19">
                  <c:v>0.0321428571428548</c:v>
                </c:pt>
                <c:pt idx="20">
                  <c:v>0.0321428571428548</c:v>
                </c:pt>
                <c:pt idx="21">
                  <c:v>0.0321428571428548</c:v>
                </c:pt>
                <c:pt idx="22">
                  <c:v>0.0321428571428548</c:v>
                </c:pt>
                <c:pt idx="23">
                  <c:v>0.0321428571428548</c:v>
                </c:pt>
                <c:pt idx="24">
                  <c:v>0.0321428571428548</c:v>
                </c:pt>
                <c:pt idx="25">
                  <c:v>0.0321428571428548</c:v>
                </c:pt>
                <c:pt idx="26">
                  <c:v>0.0321428571428548</c:v>
                </c:pt>
                <c:pt idx="27">
                  <c:v>0.0321428571428548</c:v>
                </c:pt>
                <c:pt idx="28">
                  <c:v>0.0321428571428548</c:v>
                </c:pt>
                <c:pt idx="29">
                  <c:v>0.182142857142853</c:v>
                </c:pt>
                <c:pt idx="30">
                  <c:v>1.082142857142856</c:v>
                </c:pt>
                <c:pt idx="31">
                  <c:v>2.032142857142855</c:v>
                </c:pt>
                <c:pt idx="32">
                  <c:v>4.132142857142856</c:v>
                </c:pt>
                <c:pt idx="33">
                  <c:v>6.932142857142853</c:v>
                </c:pt>
                <c:pt idx="34">
                  <c:v>12.73214285714285</c:v>
                </c:pt>
                <c:pt idx="35">
                  <c:v>17.98214285714286</c:v>
                </c:pt>
                <c:pt idx="36">
                  <c:v>23.23214285714286</c:v>
                </c:pt>
                <c:pt idx="37">
                  <c:v>24.83214285714285</c:v>
                </c:pt>
                <c:pt idx="38">
                  <c:v>39.18214285714285</c:v>
                </c:pt>
                <c:pt idx="39">
                  <c:v>39.93214285714285</c:v>
                </c:pt>
                <c:pt idx="40">
                  <c:v>42.88214285714285</c:v>
                </c:pt>
                <c:pt idx="41">
                  <c:v>49.53214285714286</c:v>
                </c:pt>
                <c:pt idx="42">
                  <c:v>50.33214285714286</c:v>
                </c:pt>
                <c:pt idx="43">
                  <c:v>50.08214285714286</c:v>
                </c:pt>
                <c:pt idx="44">
                  <c:v>53.63214285714285</c:v>
                </c:pt>
                <c:pt idx="45">
                  <c:v>50.98214285714286</c:v>
                </c:pt>
                <c:pt idx="46">
                  <c:v>52.63214285714285</c:v>
                </c:pt>
                <c:pt idx="47">
                  <c:v>53.08214285714286</c:v>
                </c:pt>
                <c:pt idx="48">
                  <c:v>52.18214285714286</c:v>
                </c:pt>
                <c:pt idx="49">
                  <c:v>49.18214285714286</c:v>
                </c:pt>
                <c:pt idx="50">
                  <c:v>50.33214285714286</c:v>
                </c:pt>
                <c:pt idx="51">
                  <c:v>51.13214285714285</c:v>
                </c:pt>
                <c:pt idx="52">
                  <c:v>50.18214285714286</c:v>
                </c:pt>
                <c:pt idx="53">
                  <c:v>50.33214285714286</c:v>
                </c:pt>
                <c:pt idx="54">
                  <c:v>48.23214285714286</c:v>
                </c:pt>
                <c:pt idx="55">
                  <c:v>48.23214285714286</c:v>
                </c:pt>
                <c:pt idx="56">
                  <c:v>47.23214285714286</c:v>
                </c:pt>
                <c:pt idx="57">
                  <c:v>46.08214285714286</c:v>
                </c:pt>
                <c:pt idx="58">
                  <c:v>45.38214285714285</c:v>
                </c:pt>
                <c:pt idx="59">
                  <c:v>43.83214285714286</c:v>
                </c:pt>
                <c:pt idx="60">
                  <c:v>43.48214285714286</c:v>
                </c:pt>
                <c:pt idx="61">
                  <c:v>42.53214285714286</c:v>
                </c:pt>
                <c:pt idx="62">
                  <c:v>41.18214285714285</c:v>
                </c:pt>
                <c:pt idx="63">
                  <c:v>39.63214285714285</c:v>
                </c:pt>
                <c:pt idx="64">
                  <c:v>39.38214285714285</c:v>
                </c:pt>
                <c:pt idx="65">
                  <c:v>37.73214285714286</c:v>
                </c:pt>
                <c:pt idx="66">
                  <c:v>37.08214285714286</c:v>
                </c:pt>
                <c:pt idx="67">
                  <c:v>36.08214285714286</c:v>
                </c:pt>
                <c:pt idx="68">
                  <c:v>35.18214285714285</c:v>
                </c:pt>
                <c:pt idx="69">
                  <c:v>33.98214285714286</c:v>
                </c:pt>
                <c:pt idx="70">
                  <c:v>32.98214285714286</c:v>
                </c:pt>
                <c:pt idx="71">
                  <c:v>32.33214285714286</c:v>
                </c:pt>
                <c:pt idx="72">
                  <c:v>31.23214285714286</c:v>
                </c:pt>
                <c:pt idx="73">
                  <c:v>30.18214285714285</c:v>
                </c:pt>
                <c:pt idx="74">
                  <c:v>29.33214285714285</c:v>
                </c:pt>
                <c:pt idx="75">
                  <c:v>28.43214285714285</c:v>
                </c:pt>
                <c:pt idx="76">
                  <c:v>27.53214285714285</c:v>
                </c:pt>
                <c:pt idx="77">
                  <c:v>27.38214285714286</c:v>
                </c:pt>
                <c:pt idx="78">
                  <c:v>25.78214285714285</c:v>
                </c:pt>
                <c:pt idx="79">
                  <c:v>25.43214285714285</c:v>
                </c:pt>
                <c:pt idx="80">
                  <c:v>24.73214285714286</c:v>
                </c:pt>
                <c:pt idx="81">
                  <c:v>23.83214285714285</c:v>
                </c:pt>
                <c:pt idx="82">
                  <c:v>23.13214285714286</c:v>
                </c:pt>
                <c:pt idx="83">
                  <c:v>21.83214285714285</c:v>
                </c:pt>
                <c:pt idx="84">
                  <c:v>20.88214285714286</c:v>
                </c:pt>
                <c:pt idx="85">
                  <c:v>20.78214285714285</c:v>
                </c:pt>
                <c:pt idx="86">
                  <c:v>19.68214285714285</c:v>
                </c:pt>
                <c:pt idx="87">
                  <c:v>19.58214285714285</c:v>
                </c:pt>
                <c:pt idx="88">
                  <c:v>18.93214285714285</c:v>
                </c:pt>
                <c:pt idx="89">
                  <c:v>19.08214285714285</c:v>
                </c:pt>
                <c:pt idx="90">
                  <c:v>18.23214285714286</c:v>
                </c:pt>
                <c:pt idx="91">
                  <c:v>17.88214285714286</c:v>
                </c:pt>
                <c:pt idx="92">
                  <c:v>16.93214285714285</c:v>
                </c:pt>
                <c:pt idx="93">
                  <c:v>16.63214285714286</c:v>
                </c:pt>
                <c:pt idx="94">
                  <c:v>16.08214285714285</c:v>
                </c:pt>
                <c:pt idx="95">
                  <c:v>15.78214285714285</c:v>
                </c:pt>
                <c:pt idx="96">
                  <c:v>15.13214285714286</c:v>
                </c:pt>
                <c:pt idx="97">
                  <c:v>14.23214285714286</c:v>
                </c:pt>
                <c:pt idx="98">
                  <c:v>14.33214285714285</c:v>
                </c:pt>
                <c:pt idx="99">
                  <c:v>14.28214285714285</c:v>
                </c:pt>
                <c:pt idx="100">
                  <c:v>13.48214285714286</c:v>
                </c:pt>
                <c:pt idx="101">
                  <c:v>12.83214285714286</c:v>
                </c:pt>
                <c:pt idx="102">
                  <c:v>12.83214285714286</c:v>
                </c:pt>
                <c:pt idx="103">
                  <c:v>12.48214285714285</c:v>
                </c:pt>
                <c:pt idx="104">
                  <c:v>11.98214285714285</c:v>
                </c:pt>
                <c:pt idx="105">
                  <c:v>11.78214285714285</c:v>
                </c:pt>
                <c:pt idx="106">
                  <c:v>12.13214285714286</c:v>
                </c:pt>
                <c:pt idx="107">
                  <c:v>11.78214285714285</c:v>
                </c:pt>
                <c:pt idx="108">
                  <c:v>11.28214285714285</c:v>
                </c:pt>
                <c:pt idx="109">
                  <c:v>10.53214285714285</c:v>
                </c:pt>
                <c:pt idx="110">
                  <c:v>10.63214285714286</c:v>
                </c:pt>
                <c:pt idx="111">
                  <c:v>10.18214285714285</c:v>
                </c:pt>
                <c:pt idx="112">
                  <c:v>10.03214285714285</c:v>
                </c:pt>
                <c:pt idx="113">
                  <c:v>9.532142857142854</c:v>
                </c:pt>
                <c:pt idx="114">
                  <c:v>9.482142857142854</c:v>
                </c:pt>
                <c:pt idx="115">
                  <c:v>9.082142857142855</c:v>
                </c:pt>
                <c:pt idx="116">
                  <c:v>8.682142857142853</c:v>
                </c:pt>
                <c:pt idx="117">
                  <c:v>8.532142857142854</c:v>
                </c:pt>
                <c:pt idx="118">
                  <c:v>8.482142857142854</c:v>
                </c:pt>
                <c:pt idx="119">
                  <c:v>8.382142857142856</c:v>
                </c:pt>
                <c:pt idx="120">
                  <c:v>8.332142857142855</c:v>
                </c:pt>
                <c:pt idx="121">
                  <c:v>8.232142857142854</c:v>
                </c:pt>
                <c:pt idx="122">
                  <c:v>7.782142857142855</c:v>
                </c:pt>
                <c:pt idx="123">
                  <c:v>7.732142857142854</c:v>
                </c:pt>
                <c:pt idx="124">
                  <c:v>7.232142857142854</c:v>
                </c:pt>
                <c:pt idx="125">
                  <c:v>7.182142857142853</c:v>
                </c:pt>
                <c:pt idx="126">
                  <c:v>7.082142857142856</c:v>
                </c:pt>
                <c:pt idx="127">
                  <c:v>6.632142857142856</c:v>
                </c:pt>
                <c:pt idx="128">
                  <c:v>6.582142857142856</c:v>
                </c:pt>
                <c:pt idx="129">
                  <c:v>6.632142857142856</c:v>
                </c:pt>
                <c:pt idx="130">
                  <c:v>6.282142857142855</c:v>
                </c:pt>
                <c:pt idx="131">
                  <c:v>6.232142857142854</c:v>
                </c:pt>
                <c:pt idx="132">
                  <c:v>6.382142857142856</c:v>
                </c:pt>
                <c:pt idx="133">
                  <c:v>6.032142857142855</c:v>
                </c:pt>
                <c:pt idx="134">
                  <c:v>5.932142857142853</c:v>
                </c:pt>
                <c:pt idx="135">
                  <c:v>5.882142857142856</c:v>
                </c:pt>
                <c:pt idx="136">
                  <c:v>5.432142857142853</c:v>
                </c:pt>
                <c:pt idx="137">
                  <c:v>5.632142857142856</c:v>
                </c:pt>
                <c:pt idx="138">
                  <c:v>5.382142857142856</c:v>
                </c:pt>
                <c:pt idx="139">
                  <c:v>5.382142857142856</c:v>
                </c:pt>
                <c:pt idx="140">
                  <c:v>5.232142857142854</c:v>
                </c:pt>
                <c:pt idx="141">
                  <c:v>5.082142857142856</c:v>
                </c:pt>
                <c:pt idx="142">
                  <c:v>4.932142857142853</c:v>
                </c:pt>
                <c:pt idx="143">
                  <c:v>4.832142857142855</c:v>
                </c:pt>
                <c:pt idx="144">
                  <c:v>4.782142857142855</c:v>
                </c:pt>
                <c:pt idx="145">
                  <c:v>4.482142857142854</c:v>
                </c:pt>
                <c:pt idx="146">
                  <c:v>4.632142857142856</c:v>
                </c:pt>
                <c:pt idx="147">
                  <c:v>4.582142857142856</c:v>
                </c:pt>
                <c:pt idx="148">
                  <c:v>4.432142857142853</c:v>
                </c:pt>
                <c:pt idx="149">
                  <c:v>4.282142857142855</c:v>
                </c:pt>
                <c:pt idx="150">
                  <c:v>4.082142857142856</c:v>
                </c:pt>
                <c:pt idx="151">
                  <c:v>4.082142857142856</c:v>
                </c:pt>
                <c:pt idx="152">
                  <c:v>4.082142857142856</c:v>
                </c:pt>
                <c:pt idx="153">
                  <c:v>3.832142857142855</c:v>
                </c:pt>
                <c:pt idx="154">
                  <c:v>3.782142857142855</c:v>
                </c:pt>
                <c:pt idx="155">
                  <c:v>3.682142857142853</c:v>
                </c:pt>
                <c:pt idx="156">
                  <c:v>3.632142857142856</c:v>
                </c:pt>
                <c:pt idx="157">
                  <c:v>3.432142857142853</c:v>
                </c:pt>
                <c:pt idx="158">
                  <c:v>3.482142857142854</c:v>
                </c:pt>
                <c:pt idx="159">
                  <c:v>3.482142857142854</c:v>
                </c:pt>
                <c:pt idx="160">
                  <c:v>3.432142857142853</c:v>
                </c:pt>
                <c:pt idx="161">
                  <c:v>3.282142857142855</c:v>
                </c:pt>
                <c:pt idx="162">
                  <c:v>3.182142857142853</c:v>
                </c:pt>
                <c:pt idx="163">
                  <c:v>2.982142857142854</c:v>
                </c:pt>
                <c:pt idx="164">
                  <c:v>3.082142857142856</c:v>
                </c:pt>
                <c:pt idx="165">
                  <c:v>2.982142857142854</c:v>
                </c:pt>
                <c:pt idx="166">
                  <c:v>2.982142857142854</c:v>
                </c:pt>
                <c:pt idx="167">
                  <c:v>2.832142857142855</c:v>
                </c:pt>
                <c:pt idx="168">
                  <c:v>2.832142857142855</c:v>
                </c:pt>
                <c:pt idx="169">
                  <c:v>2.782142857142855</c:v>
                </c:pt>
                <c:pt idx="170">
                  <c:v>2.682142857142853</c:v>
                </c:pt>
                <c:pt idx="171">
                  <c:v>2.682142857142853</c:v>
                </c:pt>
                <c:pt idx="172">
                  <c:v>2.632142857142856</c:v>
                </c:pt>
                <c:pt idx="173">
                  <c:v>2.532142857142855</c:v>
                </c:pt>
                <c:pt idx="174">
                  <c:v>2.632142857142856</c:v>
                </c:pt>
                <c:pt idx="175">
                  <c:v>2.532142857142855</c:v>
                </c:pt>
                <c:pt idx="176">
                  <c:v>2.332142857142855</c:v>
                </c:pt>
                <c:pt idx="177">
                  <c:v>2.332142857142855</c:v>
                </c:pt>
                <c:pt idx="178">
                  <c:v>2.332142857142855</c:v>
                </c:pt>
                <c:pt idx="179">
                  <c:v>2.282142857142855</c:v>
                </c:pt>
                <c:pt idx="180">
                  <c:v>2.182142857142853</c:v>
                </c:pt>
                <c:pt idx="181">
                  <c:v>2.282142857142855</c:v>
                </c:pt>
                <c:pt idx="182">
                  <c:v>2.132142857142856</c:v>
                </c:pt>
                <c:pt idx="183">
                  <c:v>2.132142857142856</c:v>
                </c:pt>
                <c:pt idx="184">
                  <c:v>2.032142857142855</c:v>
                </c:pt>
                <c:pt idx="185">
                  <c:v>2.132142857142856</c:v>
                </c:pt>
                <c:pt idx="186">
                  <c:v>1.982142857142854</c:v>
                </c:pt>
                <c:pt idx="187">
                  <c:v>1.982142857142854</c:v>
                </c:pt>
                <c:pt idx="188">
                  <c:v>1.982142857142854</c:v>
                </c:pt>
                <c:pt idx="189">
                  <c:v>1.882142857142856</c:v>
                </c:pt>
                <c:pt idx="190">
                  <c:v>1.882142857142856</c:v>
                </c:pt>
                <c:pt idx="191">
                  <c:v>1.832142857142855</c:v>
                </c:pt>
                <c:pt idx="192">
                  <c:v>1.832142857142855</c:v>
                </c:pt>
                <c:pt idx="193">
                  <c:v>1.782142857142855</c:v>
                </c:pt>
                <c:pt idx="194">
                  <c:v>1.732142857142854</c:v>
                </c:pt>
                <c:pt idx="195">
                  <c:v>1.732142857142854</c:v>
                </c:pt>
                <c:pt idx="196">
                  <c:v>1.682142857142853</c:v>
                </c:pt>
                <c:pt idx="197">
                  <c:v>1.682142857142853</c:v>
                </c:pt>
                <c:pt idx="198">
                  <c:v>1.732142857142854</c:v>
                </c:pt>
                <c:pt idx="199">
                  <c:v>1.682142857142853</c:v>
                </c:pt>
                <c:pt idx="200">
                  <c:v>1.632142857142856</c:v>
                </c:pt>
                <c:pt idx="201">
                  <c:v>1.532142857142855</c:v>
                </c:pt>
                <c:pt idx="202">
                  <c:v>1.482142857142854</c:v>
                </c:pt>
                <c:pt idx="203">
                  <c:v>1.532142857142855</c:v>
                </c:pt>
                <c:pt idx="204">
                  <c:v>1.432142857142853</c:v>
                </c:pt>
                <c:pt idx="205">
                  <c:v>1.482142857142854</c:v>
                </c:pt>
                <c:pt idx="206">
                  <c:v>1.482142857142854</c:v>
                </c:pt>
                <c:pt idx="207">
                  <c:v>1.382142857142856</c:v>
                </c:pt>
                <c:pt idx="208">
                  <c:v>1.332142857142855</c:v>
                </c:pt>
                <c:pt idx="209">
                  <c:v>1.382142857142856</c:v>
                </c:pt>
                <c:pt idx="210">
                  <c:v>1.332142857142855</c:v>
                </c:pt>
                <c:pt idx="211">
                  <c:v>1.382142857142856</c:v>
                </c:pt>
                <c:pt idx="212">
                  <c:v>1.332142857142855</c:v>
                </c:pt>
                <c:pt idx="213">
                  <c:v>1.332142857142855</c:v>
                </c:pt>
                <c:pt idx="214">
                  <c:v>1.332142857142855</c:v>
                </c:pt>
                <c:pt idx="215">
                  <c:v>1.332142857142855</c:v>
                </c:pt>
                <c:pt idx="216">
                  <c:v>1.232142857142854</c:v>
                </c:pt>
                <c:pt idx="217">
                  <c:v>1.232142857142854</c:v>
                </c:pt>
                <c:pt idx="218">
                  <c:v>1.232142857142854</c:v>
                </c:pt>
                <c:pt idx="219">
                  <c:v>1.232142857142854</c:v>
                </c:pt>
                <c:pt idx="220">
                  <c:v>1.182142857142853</c:v>
                </c:pt>
                <c:pt idx="221">
                  <c:v>1.082142857142856</c:v>
                </c:pt>
                <c:pt idx="222">
                  <c:v>1.182142857142853</c:v>
                </c:pt>
                <c:pt idx="223">
                  <c:v>1.082142857142856</c:v>
                </c:pt>
                <c:pt idx="224">
                  <c:v>1.082142857142856</c:v>
                </c:pt>
                <c:pt idx="225">
                  <c:v>1.082142857142856</c:v>
                </c:pt>
                <c:pt idx="226">
                  <c:v>1.082142857142856</c:v>
                </c:pt>
                <c:pt idx="227">
                  <c:v>1.082142857142856</c:v>
                </c:pt>
                <c:pt idx="228">
                  <c:v>1.082142857142856</c:v>
                </c:pt>
                <c:pt idx="229">
                  <c:v>1.082142857142856</c:v>
                </c:pt>
                <c:pt idx="230">
                  <c:v>1.032142857142855</c:v>
                </c:pt>
                <c:pt idx="231">
                  <c:v>1.082142857142856</c:v>
                </c:pt>
                <c:pt idx="232">
                  <c:v>0.932142857142853</c:v>
                </c:pt>
                <c:pt idx="233">
                  <c:v>1.032142857142855</c:v>
                </c:pt>
                <c:pt idx="234">
                  <c:v>1.032142857142855</c:v>
                </c:pt>
                <c:pt idx="235">
                  <c:v>0.932142857142853</c:v>
                </c:pt>
                <c:pt idx="236">
                  <c:v>0.932142857142853</c:v>
                </c:pt>
                <c:pt idx="237">
                  <c:v>0.882142857142856</c:v>
                </c:pt>
                <c:pt idx="238">
                  <c:v>0.882142857142856</c:v>
                </c:pt>
                <c:pt idx="239">
                  <c:v>0.882142857142856</c:v>
                </c:pt>
                <c:pt idx="240">
                  <c:v>0.932142857142853</c:v>
                </c:pt>
                <c:pt idx="241">
                  <c:v>0.882142857142856</c:v>
                </c:pt>
                <c:pt idx="242">
                  <c:v>0.882142857142856</c:v>
                </c:pt>
                <c:pt idx="243">
                  <c:v>0.882142857142856</c:v>
                </c:pt>
                <c:pt idx="244">
                  <c:v>0.882142857142856</c:v>
                </c:pt>
                <c:pt idx="245">
                  <c:v>0.882142857142856</c:v>
                </c:pt>
                <c:pt idx="246">
                  <c:v>0.882142857142856</c:v>
                </c:pt>
                <c:pt idx="247">
                  <c:v>0.882142857142856</c:v>
                </c:pt>
                <c:pt idx="248">
                  <c:v>0.882142857142856</c:v>
                </c:pt>
                <c:pt idx="249">
                  <c:v>0.782142857142855</c:v>
                </c:pt>
                <c:pt idx="250">
                  <c:v>0.882142857142856</c:v>
                </c:pt>
                <c:pt idx="251">
                  <c:v>0.782142857142855</c:v>
                </c:pt>
                <c:pt idx="252">
                  <c:v>0.782142857142855</c:v>
                </c:pt>
                <c:pt idx="253">
                  <c:v>0.732142857142854</c:v>
                </c:pt>
                <c:pt idx="254">
                  <c:v>0.732142857142854</c:v>
                </c:pt>
                <c:pt idx="255">
                  <c:v>0.732142857142854</c:v>
                </c:pt>
                <c:pt idx="256">
                  <c:v>0.732142857142854</c:v>
                </c:pt>
                <c:pt idx="257">
                  <c:v>0.732142857142854</c:v>
                </c:pt>
                <c:pt idx="258">
                  <c:v>0.732142857142854</c:v>
                </c:pt>
                <c:pt idx="259">
                  <c:v>0.732142857142854</c:v>
                </c:pt>
                <c:pt idx="260">
                  <c:v>0.732142857142854</c:v>
                </c:pt>
                <c:pt idx="261">
                  <c:v>0.732142857142854</c:v>
                </c:pt>
                <c:pt idx="262">
                  <c:v>0.732142857142854</c:v>
                </c:pt>
                <c:pt idx="263">
                  <c:v>0.732142857142854</c:v>
                </c:pt>
                <c:pt idx="264">
                  <c:v>0.732142857142854</c:v>
                </c:pt>
                <c:pt idx="265">
                  <c:v>0.732142857142854</c:v>
                </c:pt>
                <c:pt idx="266">
                  <c:v>0.732142857142854</c:v>
                </c:pt>
                <c:pt idx="267">
                  <c:v>0.732142857142854</c:v>
                </c:pt>
                <c:pt idx="268">
                  <c:v>0.732142857142854</c:v>
                </c:pt>
                <c:pt idx="269">
                  <c:v>0.732142857142854</c:v>
                </c:pt>
                <c:pt idx="270">
                  <c:v>0.632142857142856</c:v>
                </c:pt>
                <c:pt idx="271">
                  <c:v>0.632142857142856</c:v>
                </c:pt>
                <c:pt idx="272">
                  <c:v>0.632142857142856</c:v>
                </c:pt>
                <c:pt idx="273">
                  <c:v>0.632142857142856</c:v>
                </c:pt>
                <c:pt idx="274">
                  <c:v>0.632142857142856</c:v>
                </c:pt>
                <c:pt idx="275">
                  <c:v>0.632142857142856</c:v>
                </c:pt>
                <c:pt idx="276">
                  <c:v>0.632142857142856</c:v>
                </c:pt>
                <c:pt idx="277">
                  <c:v>0.632142857142856</c:v>
                </c:pt>
                <c:pt idx="278">
                  <c:v>0.632142857142856</c:v>
                </c:pt>
                <c:pt idx="279">
                  <c:v>0.582142857142856</c:v>
                </c:pt>
                <c:pt idx="280">
                  <c:v>0.582142857142856</c:v>
                </c:pt>
                <c:pt idx="281">
                  <c:v>0.582142857142856</c:v>
                </c:pt>
                <c:pt idx="282">
                  <c:v>0.582142857142856</c:v>
                </c:pt>
                <c:pt idx="283">
                  <c:v>0.632142857142856</c:v>
                </c:pt>
                <c:pt idx="284">
                  <c:v>0.582142857142856</c:v>
                </c:pt>
                <c:pt idx="285">
                  <c:v>0.632142857142856</c:v>
                </c:pt>
                <c:pt idx="286">
                  <c:v>0.582142857142856</c:v>
                </c:pt>
                <c:pt idx="287">
                  <c:v>0.582142857142856</c:v>
                </c:pt>
                <c:pt idx="288">
                  <c:v>0.582142857142856</c:v>
                </c:pt>
                <c:pt idx="289">
                  <c:v>0.582142857142856</c:v>
                </c:pt>
                <c:pt idx="290">
                  <c:v>0.482142857142854</c:v>
                </c:pt>
                <c:pt idx="291">
                  <c:v>0.582142857142856</c:v>
                </c:pt>
                <c:pt idx="292">
                  <c:v>0.582142857142856</c:v>
                </c:pt>
                <c:pt idx="293">
                  <c:v>0.482142857142854</c:v>
                </c:pt>
                <c:pt idx="294">
                  <c:v>0.582142857142856</c:v>
                </c:pt>
                <c:pt idx="295">
                  <c:v>0.582142857142856</c:v>
                </c:pt>
                <c:pt idx="296">
                  <c:v>0.582142857142856</c:v>
                </c:pt>
                <c:pt idx="297">
                  <c:v>0.532142857142855</c:v>
                </c:pt>
                <c:pt idx="298">
                  <c:v>0.482142857142854</c:v>
                </c:pt>
                <c:pt idx="299">
                  <c:v>0.582142857142856</c:v>
                </c:pt>
                <c:pt idx="300">
                  <c:v>0.582142857142856</c:v>
                </c:pt>
                <c:pt idx="301">
                  <c:v>0.482142857142854</c:v>
                </c:pt>
                <c:pt idx="302">
                  <c:v>0.482142857142854</c:v>
                </c:pt>
                <c:pt idx="303">
                  <c:v>0.482142857142854</c:v>
                </c:pt>
                <c:pt idx="304">
                  <c:v>0.482142857142854</c:v>
                </c:pt>
                <c:pt idx="305">
                  <c:v>0.482142857142854</c:v>
                </c:pt>
                <c:pt idx="306">
                  <c:v>0.482142857142854</c:v>
                </c:pt>
                <c:pt idx="307">
                  <c:v>0.482142857142854</c:v>
                </c:pt>
                <c:pt idx="308">
                  <c:v>0.482142857142854</c:v>
                </c:pt>
                <c:pt idx="309">
                  <c:v>0.482142857142854</c:v>
                </c:pt>
                <c:pt idx="310">
                  <c:v>0.482142857142854</c:v>
                </c:pt>
                <c:pt idx="311">
                  <c:v>0.482142857142854</c:v>
                </c:pt>
                <c:pt idx="312">
                  <c:v>0.482142857142854</c:v>
                </c:pt>
                <c:pt idx="313">
                  <c:v>0.482142857142854</c:v>
                </c:pt>
                <c:pt idx="314">
                  <c:v>0.482142857142854</c:v>
                </c:pt>
                <c:pt idx="315">
                  <c:v>0.482142857142854</c:v>
                </c:pt>
                <c:pt idx="316">
                  <c:v>0.482142857142854</c:v>
                </c:pt>
                <c:pt idx="317">
                  <c:v>0.482142857142854</c:v>
                </c:pt>
                <c:pt idx="318">
                  <c:v>0.482142857142854</c:v>
                </c:pt>
                <c:pt idx="319">
                  <c:v>0.482142857142854</c:v>
                </c:pt>
                <c:pt idx="320">
                  <c:v>0.482142857142854</c:v>
                </c:pt>
                <c:pt idx="321">
                  <c:v>0.482142857142854</c:v>
                </c:pt>
                <c:pt idx="322">
                  <c:v>0.482142857142854</c:v>
                </c:pt>
                <c:pt idx="323">
                  <c:v>0.482142857142854</c:v>
                </c:pt>
                <c:pt idx="324">
                  <c:v>0.482142857142854</c:v>
                </c:pt>
                <c:pt idx="325">
                  <c:v>0.482142857142854</c:v>
                </c:pt>
                <c:pt idx="326">
                  <c:v>0.482142857142854</c:v>
                </c:pt>
                <c:pt idx="327">
                  <c:v>0.482142857142854</c:v>
                </c:pt>
                <c:pt idx="328">
                  <c:v>0.482142857142854</c:v>
                </c:pt>
                <c:pt idx="329">
                  <c:v>0.432142857142853</c:v>
                </c:pt>
                <c:pt idx="330">
                  <c:v>0.482142857142854</c:v>
                </c:pt>
                <c:pt idx="331">
                  <c:v>0.482142857142854</c:v>
                </c:pt>
                <c:pt idx="332">
                  <c:v>0.482142857142854</c:v>
                </c:pt>
                <c:pt idx="333">
                  <c:v>0.432142857142853</c:v>
                </c:pt>
                <c:pt idx="334">
                  <c:v>0.432142857142853</c:v>
                </c:pt>
                <c:pt idx="335">
                  <c:v>0.482142857142854</c:v>
                </c:pt>
                <c:pt idx="336">
                  <c:v>0.482142857142854</c:v>
                </c:pt>
                <c:pt idx="337">
                  <c:v>0.432142857142853</c:v>
                </c:pt>
                <c:pt idx="338">
                  <c:v>0.482142857142854</c:v>
                </c:pt>
                <c:pt idx="339">
                  <c:v>0.482142857142854</c:v>
                </c:pt>
                <c:pt idx="340">
                  <c:v>0.482142857142854</c:v>
                </c:pt>
                <c:pt idx="341">
                  <c:v>0.432142857142853</c:v>
                </c:pt>
                <c:pt idx="342">
                  <c:v>0.482142857142854</c:v>
                </c:pt>
                <c:pt idx="343">
                  <c:v>0.482142857142854</c:v>
                </c:pt>
                <c:pt idx="344">
                  <c:v>0.432142857142853</c:v>
                </c:pt>
                <c:pt idx="345">
                  <c:v>0.482142857142854</c:v>
                </c:pt>
                <c:pt idx="346">
                  <c:v>0.482142857142854</c:v>
                </c:pt>
                <c:pt idx="347">
                  <c:v>0.482142857142854</c:v>
                </c:pt>
                <c:pt idx="348">
                  <c:v>0.482142857142854</c:v>
                </c:pt>
                <c:pt idx="349">
                  <c:v>0.332142857142855</c:v>
                </c:pt>
                <c:pt idx="350">
                  <c:v>0.432142857142853</c:v>
                </c:pt>
                <c:pt idx="351">
                  <c:v>0.482142857142854</c:v>
                </c:pt>
                <c:pt idx="352">
                  <c:v>0.482142857142854</c:v>
                </c:pt>
                <c:pt idx="353">
                  <c:v>0.482142857142854</c:v>
                </c:pt>
                <c:pt idx="354">
                  <c:v>0.432142857142853</c:v>
                </c:pt>
                <c:pt idx="355">
                  <c:v>0.482142857142854</c:v>
                </c:pt>
                <c:pt idx="356">
                  <c:v>0.432142857142853</c:v>
                </c:pt>
                <c:pt idx="357">
                  <c:v>0.432142857142853</c:v>
                </c:pt>
                <c:pt idx="358">
                  <c:v>0.332142857142855</c:v>
                </c:pt>
                <c:pt idx="359">
                  <c:v>0.432142857142853</c:v>
                </c:pt>
                <c:pt idx="360">
                  <c:v>0.432142857142853</c:v>
                </c:pt>
                <c:pt idx="361">
                  <c:v>0.482142857142854</c:v>
                </c:pt>
                <c:pt idx="362">
                  <c:v>0.482142857142854</c:v>
                </c:pt>
                <c:pt idx="363">
                  <c:v>0.332142857142855</c:v>
                </c:pt>
                <c:pt idx="364">
                  <c:v>0.332142857142855</c:v>
                </c:pt>
                <c:pt idx="365">
                  <c:v>0.432142857142853</c:v>
                </c:pt>
                <c:pt idx="366">
                  <c:v>0.482142857142854</c:v>
                </c:pt>
                <c:pt idx="367">
                  <c:v>0.432142857142853</c:v>
                </c:pt>
                <c:pt idx="368">
                  <c:v>0.432142857142853</c:v>
                </c:pt>
                <c:pt idx="369">
                  <c:v>0.432142857142853</c:v>
                </c:pt>
                <c:pt idx="370">
                  <c:v>0.482142857142854</c:v>
                </c:pt>
                <c:pt idx="371">
                  <c:v>0.432142857142853</c:v>
                </c:pt>
                <c:pt idx="372">
                  <c:v>0.432142857142853</c:v>
                </c:pt>
                <c:pt idx="373">
                  <c:v>0.432142857142853</c:v>
                </c:pt>
                <c:pt idx="374">
                  <c:v>0.432142857142853</c:v>
                </c:pt>
                <c:pt idx="375">
                  <c:v>0.432142857142853</c:v>
                </c:pt>
                <c:pt idx="376">
                  <c:v>0.432142857142853</c:v>
                </c:pt>
                <c:pt idx="377">
                  <c:v>0.432142857142853</c:v>
                </c:pt>
                <c:pt idx="378">
                  <c:v>0.482142857142854</c:v>
                </c:pt>
                <c:pt idx="379">
                  <c:v>0.332142857142855</c:v>
                </c:pt>
                <c:pt idx="380">
                  <c:v>0.432142857142853</c:v>
                </c:pt>
                <c:pt idx="381">
                  <c:v>0.432142857142853</c:v>
                </c:pt>
                <c:pt idx="382">
                  <c:v>0.432142857142853</c:v>
                </c:pt>
                <c:pt idx="383">
                  <c:v>0.432142857142853</c:v>
                </c:pt>
                <c:pt idx="384">
                  <c:v>0.332142857142855</c:v>
                </c:pt>
                <c:pt idx="385">
                  <c:v>0.332142857142855</c:v>
                </c:pt>
              </c:numCache>
            </c:numRef>
          </c:yVal>
          <c:smooth val="0"/>
        </c:ser>
        <c:dLbls>
          <c:showLegendKey val="0"/>
          <c:showVal val="0"/>
          <c:showCatName val="0"/>
          <c:showSerName val="0"/>
          <c:showPercent val="0"/>
          <c:showBubbleSize val="0"/>
        </c:dLbls>
        <c:axId val="-2092405104"/>
        <c:axId val="-2098130416"/>
      </c:scatterChart>
      <c:valAx>
        <c:axId val="-2092405104"/>
        <c:scaling>
          <c:orientation val="minMax"/>
          <c:max val="80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Elapsed time (s)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8130416"/>
        <c:crosses val="autoZero"/>
        <c:crossBetween val="midCat"/>
      </c:valAx>
      <c:valAx>
        <c:axId val="-2098130416"/>
        <c:scaling>
          <c:orientation val="minMax"/>
          <c:min val="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Cl- concentration (mg/L)</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2405104"/>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Breakthrough Curve</c:v>
          </c:tx>
          <c:spPr>
            <a:ln w="19050" cap="rnd">
              <a:solidFill>
                <a:schemeClr val="accent1"/>
              </a:solidFill>
              <a:round/>
            </a:ln>
            <a:effectLst/>
          </c:spPr>
          <c:marker>
            <c:symbol val="circle"/>
            <c:size val="5"/>
            <c:spPr>
              <a:solidFill>
                <a:schemeClr val="accent1"/>
              </a:solidFill>
              <a:ln w="9525">
                <a:solidFill>
                  <a:schemeClr val="accent1"/>
                </a:solidFill>
              </a:ln>
              <a:effectLst/>
            </c:spPr>
          </c:marker>
          <c:xVal>
            <c:numRef>
              <c:f>'Pulse release'!$H$6:$H$391</c:f>
              <c:numCache>
                <c:formatCode>0.00</c:formatCode>
                <c:ptCount val="386"/>
                <c:pt idx="0">
                  <c:v>0.0</c:v>
                </c:pt>
                <c:pt idx="1">
                  <c:v>1.999999999998714</c:v>
                </c:pt>
                <c:pt idx="2">
                  <c:v>3.999999999997428</c:v>
                </c:pt>
                <c:pt idx="3">
                  <c:v>6.000000000000938</c:v>
                </c:pt>
                <c:pt idx="4">
                  <c:v>7.999999999999651</c:v>
                </c:pt>
                <c:pt idx="5">
                  <c:v>9.999999999998365</c:v>
                </c:pt>
                <c:pt idx="6">
                  <c:v>12.00000000000188</c:v>
                </c:pt>
                <c:pt idx="7">
                  <c:v>14.00000000000059</c:v>
                </c:pt>
                <c:pt idx="8">
                  <c:v>15.9999999999993</c:v>
                </c:pt>
                <c:pt idx="9">
                  <c:v>18.00000000000281</c:v>
                </c:pt>
                <c:pt idx="10">
                  <c:v>20.00000000000153</c:v>
                </c:pt>
                <c:pt idx="11">
                  <c:v>21.99999999999545</c:v>
                </c:pt>
                <c:pt idx="12">
                  <c:v>23.99999999999416</c:v>
                </c:pt>
                <c:pt idx="13">
                  <c:v>25.99999999999767</c:v>
                </c:pt>
                <c:pt idx="14">
                  <c:v>27.99999999999638</c:v>
                </c:pt>
                <c:pt idx="15">
                  <c:v>29.9999999999951</c:v>
                </c:pt>
                <c:pt idx="16">
                  <c:v>31.99999999999861</c:v>
                </c:pt>
                <c:pt idx="17">
                  <c:v>33.99999999999732</c:v>
                </c:pt>
                <c:pt idx="18">
                  <c:v>35.99999999999604</c:v>
                </c:pt>
                <c:pt idx="19">
                  <c:v>37.99999999999954</c:v>
                </c:pt>
                <c:pt idx="20">
                  <c:v>39.99999999999826</c:v>
                </c:pt>
                <c:pt idx="21">
                  <c:v>41.99999999999697</c:v>
                </c:pt>
                <c:pt idx="22">
                  <c:v>44.00000000000048</c:v>
                </c:pt>
                <c:pt idx="23">
                  <c:v>45.9999999999992</c:v>
                </c:pt>
                <c:pt idx="24">
                  <c:v>47.99999999999791</c:v>
                </c:pt>
                <c:pt idx="25">
                  <c:v>50.00000000000142</c:v>
                </c:pt>
                <c:pt idx="26">
                  <c:v>52.00000000000014</c:v>
                </c:pt>
                <c:pt idx="27">
                  <c:v>53.99999999999884</c:v>
                </c:pt>
                <c:pt idx="28">
                  <c:v>56.00000000000236</c:v>
                </c:pt>
                <c:pt idx="29">
                  <c:v>58.00000000000107</c:v>
                </c:pt>
                <c:pt idx="30">
                  <c:v>59.99999999999978</c:v>
                </c:pt>
                <c:pt idx="31">
                  <c:v>61.9999999999937</c:v>
                </c:pt>
                <c:pt idx="32">
                  <c:v>63.99999999999721</c:v>
                </c:pt>
                <c:pt idx="33">
                  <c:v>65.99999999999593</c:v>
                </c:pt>
                <c:pt idx="34">
                  <c:v>67.99999999999464</c:v>
                </c:pt>
                <c:pt idx="35">
                  <c:v>69.99999999999815</c:v>
                </c:pt>
                <c:pt idx="36">
                  <c:v>71.99999999999687</c:v>
                </c:pt>
                <c:pt idx="37">
                  <c:v>73.99999999999558</c:v>
                </c:pt>
                <c:pt idx="38">
                  <c:v>75.9999999999991</c:v>
                </c:pt>
                <c:pt idx="39">
                  <c:v>77.9999999999978</c:v>
                </c:pt>
                <c:pt idx="40">
                  <c:v>79.9999999999965</c:v>
                </c:pt>
                <c:pt idx="41">
                  <c:v>82.00000000000003</c:v>
                </c:pt>
                <c:pt idx="42">
                  <c:v>83.99999999999874</c:v>
                </c:pt>
                <c:pt idx="43">
                  <c:v>85.99999999999745</c:v>
                </c:pt>
                <c:pt idx="44">
                  <c:v>88.00000000000097</c:v>
                </c:pt>
                <c:pt idx="45">
                  <c:v>89.99999999999968</c:v>
                </c:pt>
                <c:pt idx="46">
                  <c:v>91.9999999999984</c:v>
                </c:pt>
                <c:pt idx="47">
                  <c:v>94.0000000000019</c:v>
                </c:pt>
                <c:pt idx="48">
                  <c:v>96.00000000000063</c:v>
                </c:pt>
                <c:pt idx="49">
                  <c:v>97.99999999999933</c:v>
                </c:pt>
                <c:pt idx="50">
                  <c:v>100.0000000000028</c:v>
                </c:pt>
                <c:pt idx="51">
                  <c:v>102.0000000000016</c:v>
                </c:pt>
                <c:pt idx="52">
                  <c:v>103.9999999999955</c:v>
                </c:pt>
                <c:pt idx="53">
                  <c:v>105.9999999999942</c:v>
                </c:pt>
                <c:pt idx="54">
                  <c:v>107.9999999999977</c:v>
                </c:pt>
                <c:pt idx="55">
                  <c:v>109.9999999999964</c:v>
                </c:pt>
                <c:pt idx="56">
                  <c:v>111.9999999999951</c:v>
                </c:pt>
                <c:pt idx="57">
                  <c:v>113.9999999999986</c:v>
                </c:pt>
                <c:pt idx="58">
                  <c:v>115.0000000000004</c:v>
                </c:pt>
                <c:pt idx="59">
                  <c:v>115.9999999999974</c:v>
                </c:pt>
                <c:pt idx="60">
                  <c:v>116.9999999999991</c:v>
                </c:pt>
                <c:pt idx="61">
                  <c:v>117.9999999999961</c:v>
                </c:pt>
                <c:pt idx="62">
                  <c:v>119.9999999999996</c:v>
                </c:pt>
                <c:pt idx="63">
                  <c:v>121.9999999999983</c:v>
                </c:pt>
                <c:pt idx="64">
                  <c:v>123.999999999997</c:v>
                </c:pt>
                <c:pt idx="65">
                  <c:v>126.0000000000005</c:v>
                </c:pt>
                <c:pt idx="66">
                  <c:v>127.9999999999992</c:v>
                </c:pt>
                <c:pt idx="67">
                  <c:v>129.999999999998</c:v>
                </c:pt>
                <c:pt idx="68">
                  <c:v>132.0000000000014</c:v>
                </c:pt>
                <c:pt idx="69">
                  <c:v>134.0000000000002</c:v>
                </c:pt>
                <c:pt idx="70">
                  <c:v>135.9999999999989</c:v>
                </c:pt>
                <c:pt idx="71">
                  <c:v>138.0000000000024</c:v>
                </c:pt>
                <c:pt idx="72">
                  <c:v>140.0000000000011</c:v>
                </c:pt>
                <c:pt idx="73">
                  <c:v>141.9999999999998</c:v>
                </c:pt>
                <c:pt idx="74">
                  <c:v>143.9999999999937</c:v>
                </c:pt>
                <c:pt idx="75">
                  <c:v>145.9999999999972</c:v>
                </c:pt>
                <c:pt idx="76">
                  <c:v>147.999999999996</c:v>
                </c:pt>
                <c:pt idx="77">
                  <c:v>149.9999999999947</c:v>
                </c:pt>
                <c:pt idx="78">
                  <c:v>151.9999999999982</c:v>
                </c:pt>
                <c:pt idx="79">
                  <c:v>153.999999999997</c:v>
                </c:pt>
                <c:pt idx="80">
                  <c:v>155.9999999999956</c:v>
                </c:pt>
                <c:pt idx="81">
                  <c:v>157.9999999999991</c:v>
                </c:pt>
                <c:pt idx="82">
                  <c:v>159.9999999999978</c:v>
                </c:pt>
                <c:pt idx="83">
                  <c:v>161.9999999999965</c:v>
                </c:pt>
                <c:pt idx="84">
                  <c:v>164.0000000000001</c:v>
                </c:pt>
                <c:pt idx="85">
                  <c:v>165.9999999999988</c:v>
                </c:pt>
                <c:pt idx="86">
                  <c:v>167.9999999999975</c:v>
                </c:pt>
                <c:pt idx="87">
                  <c:v>170.000000000001</c:v>
                </c:pt>
                <c:pt idx="88">
                  <c:v>171.9999999999997</c:v>
                </c:pt>
                <c:pt idx="89">
                  <c:v>173.9999999999984</c:v>
                </c:pt>
                <c:pt idx="90">
                  <c:v>176.0000000000019</c:v>
                </c:pt>
                <c:pt idx="91">
                  <c:v>178.0000000000007</c:v>
                </c:pt>
                <c:pt idx="92">
                  <c:v>179.9999999999994</c:v>
                </c:pt>
                <c:pt idx="93">
                  <c:v>182.0000000000029</c:v>
                </c:pt>
                <c:pt idx="94">
                  <c:v>184.0000000000016</c:v>
                </c:pt>
                <c:pt idx="95">
                  <c:v>185.9999999999955</c:v>
                </c:pt>
                <c:pt idx="96">
                  <c:v>187.9999999999942</c:v>
                </c:pt>
                <c:pt idx="97">
                  <c:v>189.9999999999977</c:v>
                </c:pt>
                <c:pt idx="98">
                  <c:v>191.9999999999964</c:v>
                </c:pt>
                <c:pt idx="99">
                  <c:v>193.9999999999952</c:v>
                </c:pt>
                <c:pt idx="100">
                  <c:v>195.9999999999987</c:v>
                </c:pt>
                <c:pt idx="101">
                  <c:v>197.9999999999974</c:v>
                </c:pt>
                <c:pt idx="102">
                  <c:v>199.9999999999961</c:v>
                </c:pt>
                <c:pt idx="103">
                  <c:v>201.9999999999996</c:v>
                </c:pt>
                <c:pt idx="104">
                  <c:v>203.9999999999983</c:v>
                </c:pt>
                <c:pt idx="105">
                  <c:v>205.999999999997</c:v>
                </c:pt>
                <c:pt idx="106">
                  <c:v>208.0000000000005</c:v>
                </c:pt>
                <c:pt idx="107">
                  <c:v>209.9999999999993</c:v>
                </c:pt>
                <c:pt idx="108">
                  <c:v>211.999999999998</c:v>
                </c:pt>
                <c:pt idx="109">
                  <c:v>214.0000000000015</c:v>
                </c:pt>
                <c:pt idx="110">
                  <c:v>216.0000000000002</c:v>
                </c:pt>
                <c:pt idx="111">
                  <c:v>217.9999999999989</c:v>
                </c:pt>
                <c:pt idx="112">
                  <c:v>220.0000000000024</c:v>
                </c:pt>
                <c:pt idx="113">
                  <c:v>222.0000000000011</c:v>
                </c:pt>
                <c:pt idx="114">
                  <c:v>223.9999999999998</c:v>
                </c:pt>
                <c:pt idx="115">
                  <c:v>225.9999999999937</c:v>
                </c:pt>
                <c:pt idx="116">
                  <c:v>227.9999999999973</c:v>
                </c:pt>
                <c:pt idx="117">
                  <c:v>229.999999999996</c:v>
                </c:pt>
                <c:pt idx="118">
                  <c:v>231.9999999999947</c:v>
                </c:pt>
                <c:pt idx="119">
                  <c:v>233.9999999999982</c:v>
                </c:pt>
                <c:pt idx="120">
                  <c:v>235.9999999999969</c:v>
                </c:pt>
                <c:pt idx="121">
                  <c:v>237.9999999999956</c:v>
                </c:pt>
                <c:pt idx="122">
                  <c:v>239.9999999999991</c:v>
                </c:pt>
                <c:pt idx="123">
                  <c:v>241.9999999999979</c:v>
                </c:pt>
                <c:pt idx="124">
                  <c:v>243.9999999999966</c:v>
                </c:pt>
                <c:pt idx="125">
                  <c:v>246.0000000000001</c:v>
                </c:pt>
                <c:pt idx="126">
                  <c:v>247.9999999999988</c:v>
                </c:pt>
                <c:pt idx="127">
                  <c:v>249.9999999999975</c:v>
                </c:pt>
                <c:pt idx="128">
                  <c:v>252.000000000001</c:v>
                </c:pt>
                <c:pt idx="129">
                  <c:v>253.9999999999997</c:v>
                </c:pt>
                <c:pt idx="130">
                  <c:v>255.9999999999985</c:v>
                </c:pt>
                <c:pt idx="131">
                  <c:v>258.000000000002</c:v>
                </c:pt>
                <c:pt idx="132">
                  <c:v>260.0000000000007</c:v>
                </c:pt>
                <c:pt idx="133">
                  <c:v>261.9999999999994</c:v>
                </c:pt>
                <c:pt idx="134">
                  <c:v>264.0000000000029</c:v>
                </c:pt>
                <c:pt idx="135">
                  <c:v>265.9999999999968</c:v>
                </c:pt>
                <c:pt idx="136">
                  <c:v>267.9999999999955</c:v>
                </c:pt>
                <c:pt idx="137">
                  <c:v>269.9999999999943</c:v>
                </c:pt>
                <c:pt idx="138">
                  <c:v>271.9999999999977</c:v>
                </c:pt>
                <c:pt idx="139">
                  <c:v>273.9999999999965</c:v>
                </c:pt>
                <c:pt idx="140">
                  <c:v>275.9999999999952</c:v>
                </c:pt>
                <c:pt idx="141">
                  <c:v>277.9999999999987</c:v>
                </c:pt>
                <c:pt idx="142">
                  <c:v>279.9999999999974</c:v>
                </c:pt>
                <c:pt idx="143">
                  <c:v>281.9999999999961</c:v>
                </c:pt>
                <c:pt idx="144">
                  <c:v>283.9999999999997</c:v>
                </c:pt>
                <c:pt idx="145">
                  <c:v>285.9999999999984</c:v>
                </c:pt>
                <c:pt idx="146">
                  <c:v>287.999999999997</c:v>
                </c:pt>
                <c:pt idx="147">
                  <c:v>290.0000000000006</c:v>
                </c:pt>
                <c:pt idx="148">
                  <c:v>291.9999999999993</c:v>
                </c:pt>
                <c:pt idx="149">
                  <c:v>293.999999999998</c:v>
                </c:pt>
                <c:pt idx="150">
                  <c:v>296.0000000000015</c:v>
                </c:pt>
                <c:pt idx="151">
                  <c:v>298.0000000000002</c:v>
                </c:pt>
                <c:pt idx="152">
                  <c:v>299.9999999999989</c:v>
                </c:pt>
                <c:pt idx="153">
                  <c:v>302.0000000000024</c:v>
                </c:pt>
                <c:pt idx="154">
                  <c:v>304.0000000000011</c:v>
                </c:pt>
                <c:pt idx="155">
                  <c:v>305.9999999999999</c:v>
                </c:pt>
                <c:pt idx="156">
                  <c:v>307.9999999999938</c:v>
                </c:pt>
                <c:pt idx="157">
                  <c:v>309.9999999999973</c:v>
                </c:pt>
                <c:pt idx="158">
                  <c:v>311.999999999996</c:v>
                </c:pt>
                <c:pt idx="159">
                  <c:v>313.9999999999947</c:v>
                </c:pt>
                <c:pt idx="160">
                  <c:v>315.9999999999982</c:v>
                </c:pt>
                <c:pt idx="161">
                  <c:v>317.9999999999969</c:v>
                </c:pt>
                <c:pt idx="162">
                  <c:v>319.9999999999957</c:v>
                </c:pt>
                <c:pt idx="163">
                  <c:v>321.9999999999992</c:v>
                </c:pt>
                <c:pt idx="164">
                  <c:v>323.9999999999979</c:v>
                </c:pt>
                <c:pt idx="165">
                  <c:v>325.9999999999966</c:v>
                </c:pt>
                <c:pt idx="166">
                  <c:v>328.0000000000001</c:v>
                </c:pt>
                <c:pt idx="167">
                  <c:v>329.9999999999988</c:v>
                </c:pt>
                <c:pt idx="168">
                  <c:v>331.9999999999976</c:v>
                </c:pt>
                <c:pt idx="169">
                  <c:v>334.000000000001</c:v>
                </c:pt>
                <c:pt idx="170">
                  <c:v>335.9999999999998</c:v>
                </c:pt>
                <c:pt idx="171">
                  <c:v>337.9999999999985</c:v>
                </c:pt>
                <c:pt idx="172">
                  <c:v>340.000000000002</c:v>
                </c:pt>
                <c:pt idx="173">
                  <c:v>342.0000000000007</c:v>
                </c:pt>
                <c:pt idx="174">
                  <c:v>343.9999999999994</c:v>
                </c:pt>
                <c:pt idx="175">
                  <c:v>346.000000000003</c:v>
                </c:pt>
                <c:pt idx="176">
                  <c:v>347.9999999999968</c:v>
                </c:pt>
                <c:pt idx="177">
                  <c:v>349.9999999999956</c:v>
                </c:pt>
                <c:pt idx="178">
                  <c:v>351.9999999999943</c:v>
                </c:pt>
                <c:pt idx="179">
                  <c:v>353.9999999999978</c:v>
                </c:pt>
                <c:pt idx="180">
                  <c:v>355.9999999999965</c:v>
                </c:pt>
                <c:pt idx="181">
                  <c:v>357.9999999999952</c:v>
                </c:pt>
                <c:pt idx="182">
                  <c:v>359.9999999999987</c:v>
                </c:pt>
                <c:pt idx="183">
                  <c:v>361.9999999999974</c:v>
                </c:pt>
                <c:pt idx="184">
                  <c:v>363.9999999999961</c:v>
                </c:pt>
                <c:pt idx="185">
                  <c:v>365.9999999999997</c:v>
                </c:pt>
                <c:pt idx="186">
                  <c:v>367.9999999999984</c:v>
                </c:pt>
                <c:pt idx="187">
                  <c:v>369.9999999999971</c:v>
                </c:pt>
                <c:pt idx="188">
                  <c:v>372.0000000000006</c:v>
                </c:pt>
                <c:pt idx="189">
                  <c:v>373.9999999999993</c:v>
                </c:pt>
                <c:pt idx="190">
                  <c:v>375.999999999998</c:v>
                </c:pt>
                <c:pt idx="191">
                  <c:v>378.0000000000015</c:v>
                </c:pt>
                <c:pt idx="192">
                  <c:v>380.0000000000002</c:v>
                </c:pt>
                <c:pt idx="193">
                  <c:v>381.999999999999</c:v>
                </c:pt>
                <c:pt idx="194">
                  <c:v>384.0000000000025</c:v>
                </c:pt>
                <c:pt idx="195">
                  <c:v>386.0000000000012</c:v>
                </c:pt>
                <c:pt idx="196">
                  <c:v>387.9999999999999</c:v>
                </c:pt>
                <c:pt idx="197">
                  <c:v>389.9999999999938</c:v>
                </c:pt>
                <c:pt idx="198">
                  <c:v>391.9999999999973</c:v>
                </c:pt>
                <c:pt idx="199">
                  <c:v>393.999999999996</c:v>
                </c:pt>
                <c:pt idx="200">
                  <c:v>395.9999999999948</c:v>
                </c:pt>
                <c:pt idx="201">
                  <c:v>397.9999999999983</c:v>
                </c:pt>
                <c:pt idx="202">
                  <c:v>399.999999999997</c:v>
                </c:pt>
                <c:pt idx="203">
                  <c:v>401.9999999999957</c:v>
                </c:pt>
                <c:pt idx="204">
                  <c:v>403.9999999999992</c:v>
                </c:pt>
                <c:pt idx="205">
                  <c:v>405.9999999999979</c:v>
                </c:pt>
                <c:pt idx="206">
                  <c:v>407.9999999999966</c:v>
                </c:pt>
                <c:pt idx="207">
                  <c:v>410.0000000000001</c:v>
                </c:pt>
                <c:pt idx="208">
                  <c:v>411.9999999999989</c:v>
                </c:pt>
                <c:pt idx="209">
                  <c:v>413.9999999999976</c:v>
                </c:pt>
                <c:pt idx="210">
                  <c:v>416.0000000000011</c:v>
                </c:pt>
                <c:pt idx="211">
                  <c:v>417.9999999999998</c:v>
                </c:pt>
                <c:pt idx="212">
                  <c:v>419.9999999999985</c:v>
                </c:pt>
                <c:pt idx="213">
                  <c:v>422.000000000002</c:v>
                </c:pt>
                <c:pt idx="214">
                  <c:v>424.0000000000007</c:v>
                </c:pt>
                <c:pt idx="215">
                  <c:v>425.9999999999994</c:v>
                </c:pt>
                <c:pt idx="216">
                  <c:v>428.000000000003</c:v>
                </c:pt>
                <c:pt idx="217">
                  <c:v>429.9999999999969</c:v>
                </c:pt>
                <c:pt idx="218">
                  <c:v>431.9999999999956</c:v>
                </c:pt>
                <c:pt idx="219">
                  <c:v>433.9999999999943</c:v>
                </c:pt>
                <c:pt idx="220">
                  <c:v>435.9999999999978</c:v>
                </c:pt>
                <c:pt idx="221">
                  <c:v>437.9999999999965</c:v>
                </c:pt>
                <c:pt idx="222">
                  <c:v>439.9999999999952</c:v>
                </c:pt>
                <c:pt idx="223">
                  <c:v>441.9999999999987</c:v>
                </c:pt>
                <c:pt idx="224">
                  <c:v>443.9999999999974</c:v>
                </c:pt>
                <c:pt idx="225">
                  <c:v>445.9999999999962</c:v>
                </c:pt>
                <c:pt idx="226">
                  <c:v>447.9999999999997</c:v>
                </c:pt>
                <c:pt idx="227">
                  <c:v>449.9999999999984</c:v>
                </c:pt>
                <c:pt idx="228">
                  <c:v>451.9999999999971</c:v>
                </c:pt>
                <c:pt idx="229">
                  <c:v>454.0000000000006</c:v>
                </c:pt>
                <c:pt idx="230">
                  <c:v>455.9999999999993</c:v>
                </c:pt>
                <c:pt idx="231">
                  <c:v>460.0000000000016</c:v>
                </c:pt>
                <c:pt idx="232">
                  <c:v>462.0000000000003</c:v>
                </c:pt>
                <c:pt idx="233">
                  <c:v>463.999999999999</c:v>
                </c:pt>
                <c:pt idx="234">
                  <c:v>466.0000000000025</c:v>
                </c:pt>
                <c:pt idx="235">
                  <c:v>468.0000000000012</c:v>
                </c:pt>
                <c:pt idx="236">
                  <c:v>469.9999999999999</c:v>
                </c:pt>
                <c:pt idx="237">
                  <c:v>471.9999999999939</c:v>
                </c:pt>
                <c:pt idx="238">
                  <c:v>473.9999999999974</c:v>
                </c:pt>
                <c:pt idx="239">
                  <c:v>475.9999999999961</c:v>
                </c:pt>
                <c:pt idx="240">
                  <c:v>477.9999999999948</c:v>
                </c:pt>
                <c:pt idx="241">
                  <c:v>479.9999999999983</c:v>
                </c:pt>
                <c:pt idx="242">
                  <c:v>481.999999999997</c:v>
                </c:pt>
                <c:pt idx="243">
                  <c:v>483.9999999999957</c:v>
                </c:pt>
                <c:pt idx="244">
                  <c:v>485.9999999999992</c:v>
                </c:pt>
                <c:pt idx="245">
                  <c:v>487.999999999998</c:v>
                </c:pt>
                <c:pt idx="246">
                  <c:v>489.9999999999966</c:v>
                </c:pt>
                <c:pt idx="247">
                  <c:v>492.0000000000002</c:v>
                </c:pt>
                <c:pt idx="248">
                  <c:v>493.9999999999989</c:v>
                </c:pt>
                <c:pt idx="249">
                  <c:v>495.9999999999976</c:v>
                </c:pt>
                <c:pt idx="250">
                  <c:v>498.0000000000011</c:v>
                </c:pt>
                <c:pt idx="251">
                  <c:v>499.9999999999998</c:v>
                </c:pt>
                <c:pt idx="252">
                  <c:v>501.9999999999985</c:v>
                </c:pt>
                <c:pt idx="253">
                  <c:v>504.000000000002</c:v>
                </c:pt>
                <c:pt idx="254">
                  <c:v>506.0000000000007</c:v>
                </c:pt>
                <c:pt idx="255">
                  <c:v>507.9999999999995</c:v>
                </c:pt>
                <c:pt idx="256">
                  <c:v>510.000000000003</c:v>
                </c:pt>
                <c:pt idx="257">
                  <c:v>511.9999999999969</c:v>
                </c:pt>
                <c:pt idx="258">
                  <c:v>513.9999999999956</c:v>
                </c:pt>
                <c:pt idx="259">
                  <c:v>515.9999999999943</c:v>
                </c:pt>
                <c:pt idx="260">
                  <c:v>517.9999999999978</c:v>
                </c:pt>
                <c:pt idx="261">
                  <c:v>519.9999999999966</c:v>
                </c:pt>
                <c:pt idx="262">
                  <c:v>521.9999999999952</c:v>
                </c:pt>
                <c:pt idx="263">
                  <c:v>523.9999999999987</c:v>
                </c:pt>
                <c:pt idx="264">
                  <c:v>525.9999999999974</c:v>
                </c:pt>
                <c:pt idx="265">
                  <c:v>527.9999999999962</c:v>
                </c:pt>
                <c:pt idx="266">
                  <c:v>529.9999999999998</c:v>
                </c:pt>
                <c:pt idx="267">
                  <c:v>531.9999999999984</c:v>
                </c:pt>
                <c:pt idx="268">
                  <c:v>533.9999999999971</c:v>
                </c:pt>
                <c:pt idx="269">
                  <c:v>536.0000000000007</c:v>
                </c:pt>
                <c:pt idx="270">
                  <c:v>537.9999999999993</c:v>
                </c:pt>
                <c:pt idx="271">
                  <c:v>539.9999999999981</c:v>
                </c:pt>
                <c:pt idx="272">
                  <c:v>542.0000000000016</c:v>
                </c:pt>
                <c:pt idx="273">
                  <c:v>544.0000000000003</c:v>
                </c:pt>
                <c:pt idx="274">
                  <c:v>545.999999999999</c:v>
                </c:pt>
                <c:pt idx="275">
                  <c:v>548.0000000000025</c:v>
                </c:pt>
                <c:pt idx="276">
                  <c:v>550.0000000000012</c:v>
                </c:pt>
                <c:pt idx="277">
                  <c:v>551.9999999999951</c:v>
                </c:pt>
                <c:pt idx="278">
                  <c:v>553.9999999999939</c:v>
                </c:pt>
                <c:pt idx="279">
                  <c:v>555.9999999999973</c:v>
                </c:pt>
                <c:pt idx="280">
                  <c:v>557.9999999999961</c:v>
                </c:pt>
                <c:pt idx="281">
                  <c:v>559.9999999999948</c:v>
                </c:pt>
                <c:pt idx="282">
                  <c:v>561.9999999999983</c:v>
                </c:pt>
                <c:pt idx="283">
                  <c:v>563.999999999997</c:v>
                </c:pt>
                <c:pt idx="284">
                  <c:v>565.9999999999958</c:v>
                </c:pt>
                <c:pt idx="285">
                  <c:v>567.9999999999993</c:v>
                </c:pt>
                <c:pt idx="286">
                  <c:v>569.999999999998</c:v>
                </c:pt>
                <c:pt idx="287">
                  <c:v>571.9999999999967</c:v>
                </c:pt>
                <c:pt idx="288">
                  <c:v>574.0000000000002</c:v>
                </c:pt>
                <c:pt idx="289">
                  <c:v>575.9999999999989</c:v>
                </c:pt>
                <c:pt idx="290">
                  <c:v>577.9999999999976</c:v>
                </c:pt>
                <c:pt idx="291">
                  <c:v>580.0000000000011</c:v>
                </c:pt>
                <c:pt idx="292">
                  <c:v>581.9999999999999</c:v>
                </c:pt>
                <c:pt idx="293">
                  <c:v>583.9999999999985</c:v>
                </c:pt>
                <c:pt idx="294">
                  <c:v>586.000000000002</c:v>
                </c:pt>
                <c:pt idx="295">
                  <c:v>588.0000000000008</c:v>
                </c:pt>
                <c:pt idx="296">
                  <c:v>589.9999999999995</c:v>
                </c:pt>
                <c:pt idx="297">
                  <c:v>592.000000000003</c:v>
                </c:pt>
                <c:pt idx="298">
                  <c:v>593.999999999997</c:v>
                </c:pt>
                <c:pt idx="299">
                  <c:v>595.9999999999957</c:v>
                </c:pt>
                <c:pt idx="300">
                  <c:v>597.9999999999943</c:v>
                </c:pt>
                <c:pt idx="301">
                  <c:v>599.9999999999978</c:v>
                </c:pt>
                <c:pt idx="302">
                  <c:v>601.9999999999966</c:v>
                </c:pt>
                <c:pt idx="303">
                  <c:v>603.9999999999953</c:v>
                </c:pt>
                <c:pt idx="304">
                  <c:v>605.9999999999989</c:v>
                </c:pt>
                <c:pt idx="305">
                  <c:v>607.9999999999974</c:v>
                </c:pt>
                <c:pt idx="306">
                  <c:v>609.9999999999962</c:v>
                </c:pt>
                <c:pt idx="307">
                  <c:v>611.9999999999998</c:v>
                </c:pt>
                <c:pt idx="308">
                  <c:v>613.9999999999984</c:v>
                </c:pt>
                <c:pt idx="309">
                  <c:v>615.9999999999971</c:v>
                </c:pt>
                <c:pt idx="310">
                  <c:v>618.0000000000007</c:v>
                </c:pt>
                <c:pt idx="311">
                  <c:v>619.9999999999994</c:v>
                </c:pt>
                <c:pt idx="312">
                  <c:v>621.9999999999981</c:v>
                </c:pt>
                <c:pt idx="313">
                  <c:v>624.0000000000016</c:v>
                </c:pt>
                <c:pt idx="314">
                  <c:v>626.0000000000003</c:v>
                </c:pt>
                <c:pt idx="315">
                  <c:v>627.9999999999991</c:v>
                </c:pt>
                <c:pt idx="316">
                  <c:v>630.0000000000025</c:v>
                </c:pt>
                <c:pt idx="317">
                  <c:v>632.0000000000012</c:v>
                </c:pt>
                <c:pt idx="318">
                  <c:v>634.0</c:v>
                </c:pt>
                <c:pt idx="319">
                  <c:v>635.9999999999939</c:v>
                </c:pt>
                <c:pt idx="320">
                  <c:v>637.9999999999973</c:v>
                </c:pt>
                <c:pt idx="321">
                  <c:v>639.9999999999961</c:v>
                </c:pt>
                <c:pt idx="322">
                  <c:v>641.9999999999949</c:v>
                </c:pt>
                <c:pt idx="323">
                  <c:v>643.9999999999984</c:v>
                </c:pt>
                <c:pt idx="324">
                  <c:v>645.999999999997</c:v>
                </c:pt>
                <c:pt idx="325">
                  <c:v>647.9999999999958</c:v>
                </c:pt>
                <c:pt idx="326">
                  <c:v>649.9999999999993</c:v>
                </c:pt>
                <c:pt idx="327">
                  <c:v>651.999999999998</c:v>
                </c:pt>
                <c:pt idx="328">
                  <c:v>653.9999999999967</c:v>
                </c:pt>
                <c:pt idx="329">
                  <c:v>656.0000000000002</c:v>
                </c:pt>
                <c:pt idx="330">
                  <c:v>657.999999999999</c:v>
                </c:pt>
                <c:pt idx="331">
                  <c:v>659.9999999999976</c:v>
                </c:pt>
                <c:pt idx="332">
                  <c:v>662.0000000000011</c:v>
                </c:pt>
                <c:pt idx="333">
                  <c:v>663.9999999999999</c:v>
                </c:pt>
                <c:pt idx="334">
                  <c:v>665.9999999999986</c:v>
                </c:pt>
                <c:pt idx="335">
                  <c:v>668.000000000002</c:v>
                </c:pt>
                <c:pt idx="336">
                  <c:v>670.0000000000008</c:v>
                </c:pt>
                <c:pt idx="337">
                  <c:v>671.9999999999995</c:v>
                </c:pt>
                <c:pt idx="338">
                  <c:v>674.0000000000031</c:v>
                </c:pt>
                <c:pt idx="339">
                  <c:v>675.999999999997</c:v>
                </c:pt>
                <c:pt idx="340">
                  <c:v>677.9999999999957</c:v>
                </c:pt>
                <c:pt idx="341">
                  <c:v>679.9999999999944</c:v>
                </c:pt>
                <c:pt idx="342">
                  <c:v>681.999999999998</c:v>
                </c:pt>
                <c:pt idx="343">
                  <c:v>683.9999999999966</c:v>
                </c:pt>
                <c:pt idx="344">
                  <c:v>685.9999999999953</c:v>
                </c:pt>
                <c:pt idx="345">
                  <c:v>687.9999999999989</c:v>
                </c:pt>
                <c:pt idx="346">
                  <c:v>689.9999999999974</c:v>
                </c:pt>
                <c:pt idx="347">
                  <c:v>691.9999999999962</c:v>
                </c:pt>
                <c:pt idx="348">
                  <c:v>693.9999999999998</c:v>
                </c:pt>
                <c:pt idx="349">
                  <c:v>695.9999999999985</c:v>
                </c:pt>
                <c:pt idx="350">
                  <c:v>697.9999999999971</c:v>
                </c:pt>
                <c:pt idx="351">
                  <c:v>700.0000000000007</c:v>
                </c:pt>
                <c:pt idx="352">
                  <c:v>701.9999999999994</c:v>
                </c:pt>
                <c:pt idx="353">
                  <c:v>703.9999999999982</c:v>
                </c:pt>
                <c:pt idx="354">
                  <c:v>706.0000000000016</c:v>
                </c:pt>
                <c:pt idx="355">
                  <c:v>708.0000000000003</c:v>
                </c:pt>
                <c:pt idx="356">
                  <c:v>709.9999999999991</c:v>
                </c:pt>
                <c:pt idx="357">
                  <c:v>712.0000000000026</c:v>
                </c:pt>
                <c:pt idx="358">
                  <c:v>714.0000000000012</c:v>
                </c:pt>
                <c:pt idx="359">
                  <c:v>715.9999999999952</c:v>
                </c:pt>
                <c:pt idx="360">
                  <c:v>717.999999999994</c:v>
                </c:pt>
                <c:pt idx="361">
                  <c:v>719.9999999999974</c:v>
                </c:pt>
                <c:pt idx="362">
                  <c:v>721.9999999999961</c:v>
                </c:pt>
                <c:pt idx="363">
                  <c:v>723.9999999999949</c:v>
                </c:pt>
                <c:pt idx="364">
                  <c:v>725.9999999999984</c:v>
                </c:pt>
                <c:pt idx="365">
                  <c:v>727.999999999997</c:v>
                </c:pt>
                <c:pt idx="366">
                  <c:v>729.9999999999958</c:v>
                </c:pt>
                <c:pt idx="367">
                  <c:v>731.9999999999993</c:v>
                </c:pt>
                <c:pt idx="368">
                  <c:v>733.9999999999981</c:v>
                </c:pt>
                <c:pt idx="369">
                  <c:v>735.9999999999967</c:v>
                </c:pt>
                <c:pt idx="370">
                  <c:v>738.0000000000002</c:v>
                </c:pt>
                <c:pt idx="371">
                  <c:v>739.999999999999</c:v>
                </c:pt>
                <c:pt idx="372">
                  <c:v>741.9999999999977</c:v>
                </c:pt>
                <c:pt idx="373">
                  <c:v>744.0000000000011</c:v>
                </c:pt>
                <c:pt idx="374">
                  <c:v>745.9999999999999</c:v>
                </c:pt>
                <c:pt idx="375">
                  <c:v>747.9999999999986</c:v>
                </c:pt>
                <c:pt idx="376">
                  <c:v>750.0000000000021</c:v>
                </c:pt>
                <c:pt idx="377">
                  <c:v>752.0000000000008</c:v>
                </c:pt>
                <c:pt idx="378">
                  <c:v>753.9999999999995</c:v>
                </c:pt>
                <c:pt idx="379">
                  <c:v>756.0000000000031</c:v>
                </c:pt>
                <c:pt idx="380">
                  <c:v>757.999999999997</c:v>
                </c:pt>
                <c:pt idx="381">
                  <c:v>759.9999999999957</c:v>
                </c:pt>
                <c:pt idx="382">
                  <c:v>761.9999999999944</c:v>
                </c:pt>
                <c:pt idx="383">
                  <c:v>763.999999999998</c:v>
                </c:pt>
                <c:pt idx="384">
                  <c:v>765.9999999999966</c:v>
                </c:pt>
                <c:pt idx="385">
                  <c:v>767.9999999999953</c:v>
                </c:pt>
              </c:numCache>
            </c:numRef>
          </c:xVal>
          <c:yVal>
            <c:numRef>
              <c:f>'Pulse release'!$I$6:$I$391</c:f>
              <c:numCache>
                <c:formatCode>0.0</c:formatCode>
                <c:ptCount val="386"/>
                <c:pt idx="0">
                  <c:v>0.0321428571428548</c:v>
                </c:pt>
                <c:pt idx="1">
                  <c:v>-0.0678571428571466</c:v>
                </c:pt>
                <c:pt idx="2">
                  <c:v>-0.0678571428571466</c:v>
                </c:pt>
                <c:pt idx="3">
                  <c:v>-0.0678571428571466</c:v>
                </c:pt>
                <c:pt idx="4">
                  <c:v>0.0321428571428548</c:v>
                </c:pt>
                <c:pt idx="5">
                  <c:v>-0.0678571428571466</c:v>
                </c:pt>
                <c:pt idx="6">
                  <c:v>-0.0678571428571466</c:v>
                </c:pt>
                <c:pt idx="7">
                  <c:v>0.0321428571428548</c:v>
                </c:pt>
                <c:pt idx="8">
                  <c:v>0.0321428571428548</c:v>
                </c:pt>
                <c:pt idx="9">
                  <c:v>-0.0678571428571466</c:v>
                </c:pt>
                <c:pt idx="10">
                  <c:v>-0.0678571428571466</c:v>
                </c:pt>
                <c:pt idx="11">
                  <c:v>0.0321428571428548</c:v>
                </c:pt>
                <c:pt idx="12">
                  <c:v>-0.0678571428571466</c:v>
                </c:pt>
                <c:pt idx="13">
                  <c:v>0.0321428571428548</c:v>
                </c:pt>
                <c:pt idx="14">
                  <c:v>0.0321428571428548</c:v>
                </c:pt>
                <c:pt idx="15">
                  <c:v>-0.0678571428571466</c:v>
                </c:pt>
                <c:pt idx="16">
                  <c:v>0.0321428571428548</c:v>
                </c:pt>
                <c:pt idx="17">
                  <c:v>0.0321428571428548</c:v>
                </c:pt>
                <c:pt idx="18">
                  <c:v>0.0321428571428548</c:v>
                </c:pt>
                <c:pt idx="19">
                  <c:v>0.0321428571428548</c:v>
                </c:pt>
                <c:pt idx="20">
                  <c:v>0.0321428571428548</c:v>
                </c:pt>
                <c:pt idx="21">
                  <c:v>0.0321428571428548</c:v>
                </c:pt>
                <c:pt idx="22">
                  <c:v>0.0321428571428548</c:v>
                </c:pt>
                <c:pt idx="23">
                  <c:v>0.0321428571428548</c:v>
                </c:pt>
                <c:pt idx="24">
                  <c:v>0.0321428571428548</c:v>
                </c:pt>
                <c:pt idx="25">
                  <c:v>0.0321428571428548</c:v>
                </c:pt>
                <c:pt idx="26">
                  <c:v>0.0321428571428548</c:v>
                </c:pt>
                <c:pt idx="27">
                  <c:v>0.0321428571428548</c:v>
                </c:pt>
                <c:pt idx="28">
                  <c:v>0.0321428571428548</c:v>
                </c:pt>
                <c:pt idx="29">
                  <c:v>0.182142857142853</c:v>
                </c:pt>
                <c:pt idx="30">
                  <c:v>1.082142857142856</c:v>
                </c:pt>
                <c:pt idx="31">
                  <c:v>2.032142857142855</c:v>
                </c:pt>
                <c:pt idx="32">
                  <c:v>4.132142857142856</c:v>
                </c:pt>
                <c:pt idx="33">
                  <c:v>6.932142857142853</c:v>
                </c:pt>
                <c:pt idx="34">
                  <c:v>12.73214285714285</c:v>
                </c:pt>
                <c:pt idx="35">
                  <c:v>17.98214285714286</c:v>
                </c:pt>
                <c:pt idx="36">
                  <c:v>23.23214285714286</c:v>
                </c:pt>
                <c:pt idx="37">
                  <c:v>24.83214285714285</c:v>
                </c:pt>
                <c:pt idx="38">
                  <c:v>39.18214285714285</c:v>
                </c:pt>
                <c:pt idx="39">
                  <c:v>39.93214285714285</c:v>
                </c:pt>
                <c:pt idx="40">
                  <c:v>42.88214285714285</c:v>
                </c:pt>
                <c:pt idx="41">
                  <c:v>49.53214285714286</c:v>
                </c:pt>
                <c:pt idx="42">
                  <c:v>50.33214285714286</c:v>
                </c:pt>
                <c:pt idx="43">
                  <c:v>50.08214285714286</c:v>
                </c:pt>
                <c:pt idx="44">
                  <c:v>53.63214285714285</c:v>
                </c:pt>
                <c:pt idx="45">
                  <c:v>50.98214285714286</c:v>
                </c:pt>
                <c:pt idx="46">
                  <c:v>52.63214285714285</c:v>
                </c:pt>
                <c:pt idx="47">
                  <c:v>53.08214285714286</c:v>
                </c:pt>
                <c:pt idx="48">
                  <c:v>52.18214285714286</c:v>
                </c:pt>
                <c:pt idx="49">
                  <c:v>49.18214285714286</c:v>
                </c:pt>
                <c:pt idx="50">
                  <c:v>50.33214285714286</c:v>
                </c:pt>
                <c:pt idx="51">
                  <c:v>51.13214285714285</c:v>
                </c:pt>
                <c:pt idx="52">
                  <c:v>50.18214285714286</c:v>
                </c:pt>
                <c:pt idx="53">
                  <c:v>50.33214285714286</c:v>
                </c:pt>
                <c:pt idx="54">
                  <c:v>48.23214285714286</c:v>
                </c:pt>
                <c:pt idx="55">
                  <c:v>48.23214285714286</c:v>
                </c:pt>
                <c:pt idx="56">
                  <c:v>47.23214285714286</c:v>
                </c:pt>
                <c:pt idx="57">
                  <c:v>46.08214285714286</c:v>
                </c:pt>
                <c:pt idx="58">
                  <c:v>45.38214285714285</c:v>
                </c:pt>
                <c:pt idx="59">
                  <c:v>43.83214285714286</c:v>
                </c:pt>
                <c:pt idx="60">
                  <c:v>43.48214285714286</c:v>
                </c:pt>
                <c:pt idx="61">
                  <c:v>42.53214285714286</c:v>
                </c:pt>
                <c:pt idx="62">
                  <c:v>41.18214285714285</c:v>
                </c:pt>
                <c:pt idx="63">
                  <c:v>39.63214285714285</c:v>
                </c:pt>
                <c:pt idx="64">
                  <c:v>39.38214285714285</c:v>
                </c:pt>
                <c:pt idx="65">
                  <c:v>37.73214285714286</c:v>
                </c:pt>
                <c:pt idx="66">
                  <c:v>37.08214285714286</c:v>
                </c:pt>
                <c:pt idx="67">
                  <c:v>36.08214285714286</c:v>
                </c:pt>
                <c:pt idx="68">
                  <c:v>35.18214285714285</c:v>
                </c:pt>
                <c:pt idx="69">
                  <c:v>33.98214285714286</c:v>
                </c:pt>
                <c:pt idx="70">
                  <c:v>32.98214285714286</c:v>
                </c:pt>
                <c:pt idx="71">
                  <c:v>32.33214285714286</c:v>
                </c:pt>
                <c:pt idx="72">
                  <c:v>31.23214285714286</c:v>
                </c:pt>
                <c:pt idx="73">
                  <c:v>30.18214285714285</c:v>
                </c:pt>
                <c:pt idx="74">
                  <c:v>29.33214285714285</c:v>
                </c:pt>
                <c:pt idx="75">
                  <c:v>28.43214285714285</c:v>
                </c:pt>
                <c:pt idx="76">
                  <c:v>27.53214285714285</c:v>
                </c:pt>
                <c:pt idx="77">
                  <c:v>27.38214285714286</c:v>
                </c:pt>
                <c:pt idx="78">
                  <c:v>25.78214285714285</c:v>
                </c:pt>
                <c:pt idx="79">
                  <c:v>25.43214285714285</c:v>
                </c:pt>
                <c:pt idx="80">
                  <c:v>24.73214285714286</c:v>
                </c:pt>
                <c:pt idx="81">
                  <c:v>23.83214285714285</c:v>
                </c:pt>
                <c:pt idx="82">
                  <c:v>23.13214285714286</c:v>
                </c:pt>
                <c:pt idx="83">
                  <c:v>21.83214285714285</c:v>
                </c:pt>
                <c:pt idx="84">
                  <c:v>20.88214285714286</c:v>
                </c:pt>
                <c:pt idx="85">
                  <c:v>20.78214285714285</c:v>
                </c:pt>
                <c:pt idx="86">
                  <c:v>19.68214285714285</c:v>
                </c:pt>
                <c:pt idx="87">
                  <c:v>19.58214285714285</c:v>
                </c:pt>
                <c:pt idx="88">
                  <c:v>18.93214285714285</c:v>
                </c:pt>
                <c:pt idx="89">
                  <c:v>19.08214285714285</c:v>
                </c:pt>
                <c:pt idx="90">
                  <c:v>18.23214285714286</c:v>
                </c:pt>
                <c:pt idx="91">
                  <c:v>17.88214285714286</c:v>
                </c:pt>
                <c:pt idx="92">
                  <c:v>16.93214285714285</c:v>
                </c:pt>
                <c:pt idx="93">
                  <c:v>16.63214285714286</c:v>
                </c:pt>
                <c:pt idx="94">
                  <c:v>16.08214285714285</c:v>
                </c:pt>
                <c:pt idx="95">
                  <c:v>15.78214285714285</c:v>
                </c:pt>
                <c:pt idx="96">
                  <c:v>15.13214285714286</c:v>
                </c:pt>
                <c:pt idx="97">
                  <c:v>14.23214285714286</c:v>
                </c:pt>
                <c:pt idx="98">
                  <c:v>14.33214285714285</c:v>
                </c:pt>
                <c:pt idx="99">
                  <c:v>14.28214285714285</c:v>
                </c:pt>
                <c:pt idx="100">
                  <c:v>13.48214285714286</c:v>
                </c:pt>
                <c:pt idx="101">
                  <c:v>12.83214285714286</c:v>
                </c:pt>
                <c:pt idx="102">
                  <c:v>12.83214285714286</c:v>
                </c:pt>
                <c:pt idx="103">
                  <c:v>12.48214285714285</c:v>
                </c:pt>
                <c:pt idx="104">
                  <c:v>11.98214285714285</c:v>
                </c:pt>
                <c:pt idx="105">
                  <c:v>11.78214285714285</c:v>
                </c:pt>
                <c:pt idx="106">
                  <c:v>12.13214285714286</c:v>
                </c:pt>
                <c:pt idx="107">
                  <c:v>11.78214285714285</c:v>
                </c:pt>
                <c:pt idx="108">
                  <c:v>11.28214285714285</c:v>
                </c:pt>
                <c:pt idx="109">
                  <c:v>10.53214285714285</c:v>
                </c:pt>
                <c:pt idx="110">
                  <c:v>10.63214285714286</c:v>
                </c:pt>
                <c:pt idx="111">
                  <c:v>10.18214285714285</c:v>
                </c:pt>
                <c:pt idx="112">
                  <c:v>10.03214285714285</c:v>
                </c:pt>
                <c:pt idx="113">
                  <c:v>9.532142857142854</c:v>
                </c:pt>
                <c:pt idx="114">
                  <c:v>9.482142857142854</c:v>
                </c:pt>
                <c:pt idx="115">
                  <c:v>9.082142857142855</c:v>
                </c:pt>
                <c:pt idx="116">
                  <c:v>8.682142857142853</c:v>
                </c:pt>
                <c:pt idx="117">
                  <c:v>8.532142857142854</c:v>
                </c:pt>
                <c:pt idx="118">
                  <c:v>8.482142857142854</c:v>
                </c:pt>
                <c:pt idx="119">
                  <c:v>8.382142857142856</c:v>
                </c:pt>
                <c:pt idx="120">
                  <c:v>8.332142857142855</c:v>
                </c:pt>
                <c:pt idx="121">
                  <c:v>8.232142857142854</c:v>
                </c:pt>
                <c:pt idx="122">
                  <c:v>7.782142857142855</c:v>
                </c:pt>
                <c:pt idx="123">
                  <c:v>7.732142857142854</c:v>
                </c:pt>
                <c:pt idx="124">
                  <c:v>7.232142857142854</c:v>
                </c:pt>
                <c:pt idx="125">
                  <c:v>7.182142857142853</c:v>
                </c:pt>
                <c:pt idx="126">
                  <c:v>7.082142857142856</c:v>
                </c:pt>
                <c:pt idx="127">
                  <c:v>6.632142857142856</c:v>
                </c:pt>
                <c:pt idx="128">
                  <c:v>6.582142857142856</c:v>
                </c:pt>
                <c:pt idx="129">
                  <c:v>6.632142857142856</c:v>
                </c:pt>
                <c:pt idx="130">
                  <c:v>6.282142857142855</c:v>
                </c:pt>
                <c:pt idx="131">
                  <c:v>6.232142857142854</c:v>
                </c:pt>
                <c:pt idx="132">
                  <c:v>6.382142857142856</c:v>
                </c:pt>
                <c:pt idx="133">
                  <c:v>6.032142857142855</c:v>
                </c:pt>
                <c:pt idx="134">
                  <c:v>5.932142857142853</c:v>
                </c:pt>
                <c:pt idx="135">
                  <c:v>5.882142857142856</c:v>
                </c:pt>
                <c:pt idx="136">
                  <c:v>5.432142857142853</c:v>
                </c:pt>
                <c:pt idx="137">
                  <c:v>5.632142857142856</c:v>
                </c:pt>
                <c:pt idx="138">
                  <c:v>5.382142857142856</c:v>
                </c:pt>
                <c:pt idx="139">
                  <c:v>5.382142857142856</c:v>
                </c:pt>
                <c:pt idx="140">
                  <c:v>5.232142857142854</c:v>
                </c:pt>
                <c:pt idx="141">
                  <c:v>5.082142857142856</c:v>
                </c:pt>
                <c:pt idx="142">
                  <c:v>4.932142857142853</c:v>
                </c:pt>
                <c:pt idx="143">
                  <c:v>4.832142857142855</c:v>
                </c:pt>
                <c:pt idx="144">
                  <c:v>4.782142857142855</c:v>
                </c:pt>
                <c:pt idx="145">
                  <c:v>4.482142857142854</c:v>
                </c:pt>
                <c:pt idx="146">
                  <c:v>4.632142857142856</c:v>
                </c:pt>
                <c:pt idx="147">
                  <c:v>4.582142857142856</c:v>
                </c:pt>
                <c:pt idx="148">
                  <c:v>4.432142857142853</c:v>
                </c:pt>
                <c:pt idx="149">
                  <c:v>4.282142857142855</c:v>
                </c:pt>
                <c:pt idx="150">
                  <c:v>4.082142857142856</c:v>
                </c:pt>
                <c:pt idx="151">
                  <c:v>4.082142857142856</c:v>
                </c:pt>
                <c:pt idx="152">
                  <c:v>4.082142857142856</c:v>
                </c:pt>
                <c:pt idx="153">
                  <c:v>3.832142857142855</c:v>
                </c:pt>
                <c:pt idx="154">
                  <c:v>3.782142857142855</c:v>
                </c:pt>
                <c:pt idx="155">
                  <c:v>3.682142857142853</c:v>
                </c:pt>
                <c:pt idx="156">
                  <c:v>3.632142857142856</c:v>
                </c:pt>
                <c:pt idx="157">
                  <c:v>3.432142857142853</c:v>
                </c:pt>
                <c:pt idx="158">
                  <c:v>3.482142857142854</c:v>
                </c:pt>
                <c:pt idx="159">
                  <c:v>3.482142857142854</c:v>
                </c:pt>
                <c:pt idx="160">
                  <c:v>3.432142857142853</c:v>
                </c:pt>
                <c:pt idx="161">
                  <c:v>3.282142857142855</c:v>
                </c:pt>
                <c:pt idx="162">
                  <c:v>3.182142857142853</c:v>
                </c:pt>
                <c:pt idx="163">
                  <c:v>2.982142857142854</c:v>
                </c:pt>
                <c:pt idx="164">
                  <c:v>3.082142857142856</c:v>
                </c:pt>
                <c:pt idx="165">
                  <c:v>2.982142857142854</c:v>
                </c:pt>
                <c:pt idx="166">
                  <c:v>2.982142857142854</c:v>
                </c:pt>
                <c:pt idx="167">
                  <c:v>2.832142857142855</c:v>
                </c:pt>
                <c:pt idx="168">
                  <c:v>2.832142857142855</c:v>
                </c:pt>
                <c:pt idx="169">
                  <c:v>2.782142857142855</c:v>
                </c:pt>
                <c:pt idx="170">
                  <c:v>2.682142857142853</c:v>
                </c:pt>
                <c:pt idx="171">
                  <c:v>2.682142857142853</c:v>
                </c:pt>
                <c:pt idx="172">
                  <c:v>2.632142857142856</c:v>
                </c:pt>
                <c:pt idx="173">
                  <c:v>2.532142857142855</c:v>
                </c:pt>
                <c:pt idx="174">
                  <c:v>2.632142857142856</c:v>
                </c:pt>
                <c:pt idx="175">
                  <c:v>2.532142857142855</c:v>
                </c:pt>
                <c:pt idx="176">
                  <c:v>2.332142857142855</c:v>
                </c:pt>
                <c:pt idx="177">
                  <c:v>2.332142857142855</c:v>
                </c:pt>
                <c:pt idx="178">
                  <c:v>2.332142857142855</c:v>
                </c:pt>
                <c:pt idx="179">
                  <c:v>2.282142857142855</c:v>
                </c:pt>
                <c:pt idx="180">
                  <c:v>2.182142857142853</c:v>
                </c:pt>
                <c:pt idx="181">
                  <c:v>2.282142857142855</c:v>
                </c:pt>
                <c:pt idx="182">
                  <c:v>2.132142857142856</c:v>
                </c:pt>
                <c:pt idx="183">
                  <c:v>2.132142857142856</c:v>
                </c:pt>
                <c:pt idx="184">
                  <c:v>2.032142857142855</c:v>
                </c:pt>
                <c:pt idx="185">
                  <c:v>2.132142857142856</c:v>
                </c:pt>
                <c:pt idx="186">
                  <c:v>1.982142857142854</c:v>
                </c:pt>
                <c:pt idx="187">
                  <c:v>1.982142857142854</c:v>
                </c:pt>
                <c:pt idx="188">
                  <c:v>1.982142857142854</c:v>
                </c:pt>
                <c:pt idx="189">
                  <c:v>1.882142857142856</c:v>
                </c:pt>
                <c:pt idx="190">
                  <c:v>1.882142857142856</c:v>
                </c:pt>
                <c:pt idx="191">
                  <c:v>1.832142857142855</c:v>
                </c:pt>
                <c:pt idx="192">
                  <c:v>1.832142857142855</c:v>
                </c:pt>
                <c:pt idx="193">
                  <c:v>1.782142857142855</c:v>
                </c:pt>
                <c:pt idx="194">
                  <c:v>1.732142857142854</c:v>
                </c:pt>
                <c:pt idx="195">
                  <c:v>1.732142857142854</c:v>
                </c:pt>
                <c:pt idx="196">
                  <c:v>1.682142857142853</c:v>
                </c:pt>
                <c:pt idx="197">
                  <c:v>1.682142857142853</c:v>
                </c:pt>
                <c:pt idx="198">
                  <c:v>1.732142857142854</c:v>
                </c:pt>
                <c:pt idx="199">
                  <c:v>1.682142857142853</c:v>
                </c:pt>
                <c:pt idx="200">
                  <c:v>1.632142857142856</c:v>
                </c:pt>
                <c:pt idx="201">
                  <c:v>1.532142857142855</c:v>
                </c:pt>
                <c:pt idx="202">
                  <c:v>1.482142857142854</c:v>
                </c:pt>
                <c:pt idx="203">
                  <c:v>1.532142857142855</c:v>
                </c:pt>
                <c:pt idx="204">
                  <c:v>1.432142857142853</c:v>
                </c:pt>
                <c:pt idx="205">
                  <c:v>1.482142857142854</c:v>
                </c:pt>
                <c:pt idx="206">
                  <c:v>1.482142857142854</c:v>
                </c:pt>
                <c:pt idx="207">
                  <c:v>1.382142857142856</c:v>
                </c:pt>
                <c:pt idx="208">
                  <c:v>1.332142857142855</c:v>
                </c:pt>
                <c:pt idx="209">
                  <c:v>1.382142857142856</c:v>
                </c:pt>
                <c:pt idx="210">
                  <c:v>1.332142857142855</c:v>
                </c:pt>
                <c:pt idx="211">
                  <c:v>1.382142857142856</c:v>
                </c:pt>
                <c:pt idx="212">
                  <c:v>1.332142857142855</c:v>
                </c:pt>
                <c:pt idx="213">
                  <c:v>1.332142857142855</c:v>
                </c:pt>
                <c:pt idx="214">
                  <c:v>1.332142857142855</c:v>
                </c:pt>
                <c:pt idx="215">
                  <c:v>1.332142857142855</c:v>
                </c:pt>
                <c:pt idx="216">
                  <c:v>1.232142857142854</c:v>
                </c:pt>
                <c:pt idx="217">
                  <c:v>1.232142857142854</c:v>
                </c:pt>
                <c:pt idx="218">
                  <c:v>1.232142857142854</c:v>
                </c:pt>
                <c:pt idx="219">
                  <c:v>1.232142857142854</c:v>
                </c:pt>
                <c:pt idx="220">
                  <c:v>1.182142857142853</c:v>
                </c:pt>
                <c:pt idx="221">
                  <c:v>1.082142857142856</c:v>
                </c:pt>
                <c:pt idx="222">
                  <c:v>1.182142857142853</c:v>
                </c:pt>
                <c:pt idx="223">
                  <c:v>1.082142857142856</c:v>
                </c:pt>
                <c:pt idx="224">
                  <c:v>1.082142857142856</c:v>
                </c:pt>
                <c:pt idx="225">
                  <c:v>1.082142857142856</c:v>
                </c:pt>
                <c:pt idx="226">
                  <c:v>1.082142857142856</c:v>
                </c:pt>
                <c:pt idx="227">
                  <c:v>1.082142857142856</c:v>
                </c:pt>
                <c:pt idx="228">
                  <c:v>1.082142857142856</c:v>
                </c:pt>
                <c:pt idx="229">
                  <c:v>1.082142857142856</c:v>
                </c:pt>
                <c:pt idx="230">
                  <c:v>1.032142857142855</c:v>
                </c:pt>
                <c:pt idx="231">
                  <c:v>1.082142857142856</c:v>
                </c:pt>
                <c:pt idx="232">
                  <c:v>0.932142857142853</c:v>
                </c:pt>
                <c:pt idx="233">
                  <c:v>1.032142857142855</c:v>
                </c:pt>
                <c:pt idx="234">
                  <c:v>1.032142857142855</c:v>
                </c:pt>
                <c:pt idx="235">
                  <c:v>0.932142857142853</c:v>
                </c:pt>
                <c:pt idx="236">
                  <c:v>0.932142857142853</c:v>
                </c:pt>
                <c:pt idx="237">
                  <c:v>0.882142857142856</c:v>
                </c:pt>
                <c:pt idx="238">
                  <c:v>0.882142857142856</c:v>
                </c:pt>
                <c:pt idx="239">
                  <c:v>0.882142857142856</c:v>
                </c:pt>
                <c:pt idx="240">
                  <c:v>0.932142857142853</c:v>
                </c:pt>
                <c:pt idx="241">
                  <c:v>0.882142857142856</c:v>
                </c:pt>
                <c:pt idx="242">
                  <c:v>0.882142857142856</c:v>
                </c:pt>
                <c:pt idx="243">
                  <c:v>0.882142857142856</c:v>
                </c:pt>
                <c:pt idx="244">
                  <c:v>0.882142857142856</c:v>
                </c:pt>
                <c:pt idx="245">
                  <c:v>0.882142857142856</c:v>
                </c:pt>
                <c:pt idx="246">
                  <c:v>0.882142857142856</c:v>
                </c:pt>
                <c:pt idx="247">
                  <c:v>0.882142857142856</c:v>
                </c:pt>
                <c:pt idx="248">
                  <c:v>0.882142857142856</c:v>
                </c:pt>
                <c:pt idx="249">
                  <c:v>0.782142857142855</c:v>
                </c:pt>
                <c:pt idx="250">
                  <c:v>0.882142857142856</c:v>
                </c:pt>
                <c:pt idx="251">
                  <c:v>0.782142857142855</c:v>
                </c:pt>
                <c:pt idx="252">
                  <c:v>0.782142857142855</c:v>
                </c:pt>
                <c:pt idx="253">
                  <c:v>0.732142857142854</c:v>
                </c:pt>
                <c:pt idx="254">
                  <c:v>0.732142857142854</c:v>
                </c:pt>
                <c:pt idx="255">
                  <c:v>0.732142857142854</c:v>
                </c:pt>
                <c:pt idx="256">
                  <c:v>0.732142857142854</c:v>
                </c:pt>
                <c:pt idx="257">
                  <c:v>0.732142857142854</c:v>
                </c:pt>
                <c:pt idx="258">
                  <c:v>0.732142857142854</c:v>
                </c:pt>
                <c:pt idx="259">
                  <c:v>0.732142857142854</c:v>
                </c:pt>
                <c:pt idx="260">
                  <c:v>0.732142857142854</c:v>
                </c:pt>
                <c:pt idx="261">
                  <c:v>0.732142857142854</c:v>
                </c:pt>
                <c:pt idx="262">
                  <c:v>0.732142857142854</c:v>
                </c:pt>
                <c:pt idx="263">
                  <c:v>0.732142857142854</c:v>
                </c:pt>
                <c:pt idx="264">
                  <c:v>0.732142857142854</c:v>
                </c:pt>
                <c:pt idx="265">
                  <c:v>0.732142857142854</c:v>
                </c:pt>
                <c:pt idx="266">
                  <c:v>0.732142857142854</c:v>
                </c:pt>
                <c:pt idx="267">
                  <c:v>0.732142857142854</c:v>
                </c:pt>
                <c:pt idx="268">
                  <c:v>0.732142857142854</c:v>
                </c:pt>
                <c:pt idx="269">
                  <c:v>0.732142857142854</c:v>
                </c:pt>
                <c:pt idx="270">
                  <c:v>0.632142857142856</c:v>
                </c:pt>
                <c:pt idx="271">
                  <c:v>0.632142857142856</c:v>
                </c:pt>
                <c:pt idx="272">
                  <c:v>0.632142857142856</c:v>
                </c:pt>
                <c:pt idx="273">
                  <c:v>0.632142857142856</c:v>
                </c:pt>
                <c:pt idx="274">
                  <c:v>0.632142857142856</c:v>
                </c:pt>
                <c:pt idx="275">
                  <c:v>0.632142857142856</c:v>
                </c:pt>
                <c:pt idx="276">
                  <c:v>0.632142857142856</c:v>
                </c:pt>
                <c:pt idx="277">
                  <c:v>0.632142857142856</c:v>
                </c:pt>
                <c:pt idx="278">
                  <c:v>0.632142857142856</c:v>
                </c:pt>
                <c:pt idx="279">
                  <c:v>0.582142857142856</c:v>
                </c:pt>
                <c:pt idx="280">
                  <c:v>0.582142857142856</c:v>
                </c:pt>
                <c:pt idx="281">
                  <c:v>0.582142857142856</c:v>
                </c:pt>
                <c:pt idx="282">
                  <c:v>0.582142857142856</c:v>
                </c:pt>
                <c:pt idx="283">
                  <c:v>0.632142857142856</c:v>
                </c:pt>
                <c:pt idx="284">
                  <c:v>0.582142857142856</c:v>
                </c:pt>
                <c:pt idx="285">
                  <c:v>0.632142857142856</c:v>
                </c:pt>
                <c:pt idx="286">
                  <c:v>0.582142857142856</c:v>
                </c:pt>
                <c:pt idx="287">
                  <c:v>0.582142857142856</c:v>
                </c:pt>
                <c:pt idx="288">
                  <c:v>0.582142857142856</c:v>
                </c:pt>
                <c:pt idx="289">
                  <c:v>0.582142857142856</c:v>
                </c:pt>
                <c:pt idx="290">
                  <c:v>0.482142857142854</c:v>
                </c:pt>
                <c:pt idx="291">
                  <c:v>0.582142857142856</c:v>
                </c:pt>
                <c:pt idx="292">
                  <c:v>0.582142857142856</c:v>
                </c:pt>
                <c:pt idx="293">
                  <c:v>0.482142857142854</c:v>
                </c:pt>
                <c:pt idx="294">
                  <c:v>0.582142857142856</c:v>
                </c:pt>
                <c:pt idx="295">
                  <c:v>0.582142857142856</c:v>
                </c:pt>
                <c:pt idx="296">
                  <c:v>0.582142857142856</c:v>
                </c:pt>
                <c:pt idx="297">
                  <c:v>0.532142857142855</c:v>
                </c:pt>
                <c:pt idx="298">
                  <c:v>0.482142857142854</c:v>
                </c:pt>
                <c:pt idx="299">
                  <c:v>0.582142857142856</c:v>
                </c:pt>
                <c:pt idx="300">
                  <c:v>0.582142857142856</c:v>
                </c:pt>
                <c:pt idx="301">
                  <c:v>0.482142857142854</c:v>
                </c:pt>
                <c:pt idx="302">
                  <c:v>0.482142857142854</c:v>
                </c:pt>
                <c:pt idx="303">
                  <c:v>0.482142857142854</c:v>
                </c:pt>
                <c:pt idx="304">
                  <c:v>0.482142857142854</c:v>
                </c:pt>
                <c:pt idx="305">
                  <c:v>0.482142857142854</c:v>
                </c:pt>
                <c:pt idx="306">
                  <c:v>0.482142857142854</c:v>
                </c:pt>
                <c:pt idx="307">
                  <c:v>0.482142857142854</c:v>
                </c:pt>
                <c:pt idx="308">
                  <c:v>0.482142857142854</c:v>
                </c:pt>
                <c:pt idx="309">
                  <c:v>0.482142857142854</c:v>
                </c:pt>
                <c:pt idx="310">
                  <c:v>0.482142857142854</c:v>
                </c:pt>
                <c:pt idx="311">
                  <c:v>0.482142857142854</c:v>
                </c:pt>
                <c:pt idx="312">
                  <c:v>0.482142857142854</c:v>
                </c:pt>
                <c:pt idx="313">
                  <c:v>0.482142857142854</c:v>
                </c:pt>
                <c:pt idx="314">
                  <c:v>0.482142857142854</c:v>
                </c:pt>
                <c:pt idx="315">
                  <c:v>0.482142857142854</c:v>
                </c:pt>
                <c:pt idx="316">
                  <c:v>0.482142857142854</c:v>
                </c:pt>
                <c:pt idx="317">
                  <c:v>0.482142857142854</c:v>
                </c:pt>
                <c:pt idx="318">
                  <c:v>0.482142857142854</c:v>
                </c:pt>
                <c:pt idx="319">
                  <c:v>0.482142857142854</c:v>
                </c:pt>
                <c:pt idx="320">
                  <c:v>0.482142857142854</c:v>
                </c:pt>
                <c:pt idx="321">
                  <c:v>0.482142857142854</c:v>
                </c:pt>
                <c:pt idx="322">
                  <c:v>0.482142857142854</c:v>
                </c:pt>
                <c:pt idx="323">
                  <c:v>0.482142857142854</c:v>
                </c:pt>
                <c:pt idx="324">
                  <c:v>0.482142857142854</c:v>
                </c:pt>
                <c:pt idx="325">
                  <c:v>0.482142857142854</c:v>
                </c:pt>
                <c:pt idx="326">
                  <c:v>0.482142857142854</c:v>
                </c:pt>
                <c:pt idx="327">
                  <c:v>0.482142857142854</c:v>
                </c:pt>
                <c:pt idx="328">
                  <c:v>0.482142857142854</c:v>
                </c:pt>
                <c:pt idx="329">
                  <c:v>0.432142857142853</c:v>
                </c:pt>
                <c:pt idx="330">
                  <c:v>0.482142857142854</c:v>
                </c:pt>
                <c:pt idx="331">
                  <c:v>0.482142857142854</c:v>
                </c:pt>
                <c:pt idx="332">
                  <c:v>0.482142857142854</c:v>
                </c:pt>
                <c:pt idx="333">
                  <c:v>0.432142857142853</c:v>
                </c:pt>
                <c:pt idx="334">
                  <c:v>0.432142857142853</c:v>
                </c:pt>
                <c:pt idx="335">
                  <c:v>0.482142857142854</c:v>
                </c:pt>
                <c:pt idx="336">
                  <c:v>0.482142857142854</c:v>
                </c:pt>
                <c:pt idx="337">
                  <c:v>0.432142857142853</c:v>
                </c:pt>
                <c:pt idx="338">
                  <c:v>0.482142857142854</c:v>
                </c:pt>
                <c:pt idx="339">
                  <c:v>0.482142857142854</c:v>
                </c:pt>
                <c:pt idx="340">
                  <c:v>0.482142857142854</c:v>
                </c:pt>
                <c:pt idx="341">
                  <c:v>0.432142857142853</c:v>
                </c:pt>
                <c:pt idx="342">
                  <c:v>0.482142857142854</c:v>
                </c:pt>
                <c:pt idx="343">
                  <c:v>0.482142857142854</c:v>
                </c:pt>
                <c:pt idx="344">
                  <c:v>0.432142857142853</c:v>
                </c:pt>
                <c:pt idx="345">
                  <c:v>0.482142857142854</c:v>
                </c:pt>
                <c:pt idx="346">
                  <c:v>0.482142857142854</c:v>
                </c:pt>
                <c:pt idx="347">
                  <c:v>0.482142857142854</c:v>
                </c:pt>
                <c:pt idx="348">
                  <c:v>0.482142857142854</c:v>
                </c:pt>
                <c:pt idx="349">
                  <c:v>0.332142857142855</c:v>
                </c:pt>
                <c:pt idx="350">
                  <c:v>0.432142857142853</c:v>
                </c:pt>
                <c:pt idx="351">
                  <c:v>0.482142857142854</c:v>
                </c:pt>
                <c:pt idx="352">
                  <c:v>0.482142857142854</c:v>
                </c:pt>
                <c:pt idx="353">
                  <c:v>0.482142857142854</c:v>
                </c:pt>
                <c:pt idx="354">
                  <c:v>0.432142857142853</c:v>
                </c:pt>
                <c:pt idx="355">
                  <c:v>0.482142857142854</c:v>
                </c:pt>
                <c:pt idx="356">
                  <c:v>0.432142857142853</c:v>
                </c:pt>
                <c:pt idx="357">
                  <c:v>0.432142857142853</c:v>
                </c:pt>
                <c:pt idx="358">
                  <c:v>0.332142857142855</c:v>
                </c:pt>
                <c:pt idx="359">
                  <c:v>0.432142857142853</c:v>
                </c:pt>
                <c:pt idx="360">
                  <c:v>0.432142857142853</c:v>
                </c:pt>
                <c:pt idx="361">
                  <c:v>0.482142857142854</c:v>
                </c:pt>
                <c:pt idx="362">
                  <c:v>0.482142857142854</c:v>
                </c:pt>
                <c:pt idx="363">
                  <c:v>0.332142857142855</c:v>
                </c:pt>
                <c:pt idx="364">
                  <c:v>0.332142857142855</c:v>
                </c:pt>
                <c:pt idx="365">
                  <c:v>0.432142857142853</c:v>
                </c:pt>
                <c:pt idx="366">
                  <c:v>0.482142857142854</c:v>
                </c:pt>
                <c:pt idx="367">
                  <c:v>0.432142857142853</c:v>
                </c:pt>
                <c:pt idx="368">
                  <c:v>0.432142857142853</c:v>
                </c:pt>
                <c:pt idx="369">
                  <c:v>0.432142857142853</c:v>
                </c:pt>
                <c:pt idx="370">
                  <c:v>0.482142857142854</c:v>
                </c:pt>
                <c:pt idx="371">
                  <c:v>0.432142857142853</c:v>
                </c:pt>
                <c:pt idx="372">
                  <c:v>0.432142857142853</c:v>
                </c:pt>
                <c:pt idx="373">
                  <c:v>0.432142857142853</c:v>
                </c:pt>
                <c:pt idx="374">
                  <c:v>0.432142857142853</c:v>
                </c:pt>
                <c:pt idx="375">
                  <c:v>0.432142857142853</c:v>
                </c:pt>
                <c:pt idx="376">
                  <c:v>0.432142857142853</c:v>
                </c:pt>
                <c:pt idx="377">
                  <c:v>0.432142857142853</c:v>
                </c:pt>
                <c:pt idx="378">
                  <c:v>0.482142857142854</c:v>
                </c:pt>
                <c:pt idx="379">
                  <c:v>0.332142857142855</c:v>
                </c:pt>
                <c:pt idx="380">
                  <c:v>0.432142857142853</c:v>
                </c:pt>
                <c:pt idx="381">
                  <c:v>0.432142857142853</c:v>
                </c:pt>
                <c:pt idx="382">
                  <c:v>0.432142857142853</c:v>
                </c:pt>
                <c:pt idx="383">
                  <c:v>0.432142857142853</c:v>
                </c:pt>
                <c:pt idx="384">
                  <c:v>0.332142857142855</c:v>
                </c:pt>
                <c:pt idx="385">
                  <c:v>0.332142857142855</c:v>
                </c:pt>
              </c:numCache>
            </c:numRef>
          </c:yVal>
          <c:smooth val="0"/>
        </c:ser>
        <c:dLbls>
          <c:showLegendKey val="0"/>
          <c:showVal val="0"/>
          <c:showCatName val="0"/>
          <c:showSerName val="0"/>
          <c:showPercent val="0"/>
          <c:showBubbleSize val="0"/>
        </c:dLbls>
        <c:axId val="2120292592"/>
        <c:axId val="-2094476720"/>
      </c:scatterChart>
      <c:valAx>
        <c:axId val="2120292592"/>
        <c:scaling>
          <c:orientation val="minMax"/>
          <c:max val="80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Elapsed time (s)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4476720"/>
        <c:crosses val="autoZero"/>
        <c:crossBetween val="midCat"/>
      </c:valAx>
      <c:valAx>
        <c:axId val="-2094476720"/>
        <c:scaling>
          <c:orientation val="minMax"/>
          <c:min val="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Cl- concentration (mg/L)</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20292592"/>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Breakthrough Curve</c:v>
          </c:tx>
          <c:spPr>
            <a:ln w="25400" cap="rnd">
              <a:noFill/>
              <a:round/>
            </a:ln>
            <a:effectLst/>
          </c:spPr>
          <c:marker>
            <c:symbol val="circle"/>
            <c:size val="5"/>
            <c:spPr>
              <a:solidFill>
                <a:schemeClr val="accent1"/>
              </a:solidFill>
              <a:ln w="9525">
                <a:solidFill>
                  <a:schemeClr val="accent1"/>
                </a:solidFill>
              </a:ln>
              <a:effectLst/>
            </c:spPr>
          </c:marker>
          <c:xVal>
            <c:numRef>
              <c:f>'Constant-rate relase'!$H$6:$H$168</c:f>
              <c:numCache>
                <c:formatCode>0.00</c:formatCode>
                <c:ptCount val="163"/>
                <c:pt idx="0">
                  <c:v>0.0</c:v>
                </c:pt>
                <c:pt idx="1">
                  <c:v>60.0</c:v>
                </c:pt>
                <c:pt idx="2">
                  <c:v>120.0</c:v>
                </c:pt>
                <c:pt idx="3">
                  <c:v>180.0</c:v>
                </c:pt>
                <c:pt idx="4">
                  <c:v>240.0</c:v>
                </c:pt>
                <c:pt idx="5">
                  <c:v>300.0</c:v>
                </c:pt>
                <c:pt idx="6">
                  <c:v>360.0</c:v>
                </c:pt>
                <c:pt idx="7">
                  <c:v>420.0</c:v>
                </c:pt>
                <c:pt idx="8">
                  <c:v>480.0</c:v>
                </c:pt>
                <c:pt idx="9">
                  <c:v>540.0</c:v>
                </c:pt>
                <c:pt idx="10">
                  <c:v>600.0</c:v>
                </c:pt>
                <c:pt idx="11">
                  <c:v>660.0</c:v>
                </c:pt>
                <c:pt idx="12">
                  <c:v>720.0</c:v>
                </c:pt>
                <c:pt idx="13">
                  <c:v>780.0</c:v>
                </c:pt>
                <c:pt idx="14">
                  <c:v>840.0</c:v>
                </c:pt>
                <c:pt idx="15">
                  <c:v>900.0</c:v>
                </c:pt>
                <c:pt idx="16">
                  <c:v>960.0</c:v>
                </c:pt>
                <c:pt idx="17">
                  <c:v>1020.0</c:v>
                </c:pt>
                <c:pt idx="18">
                  <c:v>1080.0</c:v>
                </c:pt>
                <c:pt idx="19">
                  <c:v>1140.0</c:v>
                </c:pt>
                <c:pt idx="20">
                  <c:v>1200.0</c:v>
                </c:pt>
                <c:pt idx="21">
                  <c:v>1260.0</c:v>
                </c:pt>
                <c:pt idx="22">
                  <c:v>1320.0</c:v>
                </c:pt>
                <c:pt idx="23">
                  <c:v>1380.0</c:v>
                </c:pt>
                <c:pt idx="24">
                  <c:v>1440.0</c:v>
                </c:pt>
                <c:pt idx="25">
                  <c:v>1500.0</c:v>
                </c:pt>
                <c:pt idx="26">
                  <c:v>1560.0</c:v>
                </c:pt>
                <c:pt idx="27">
                  <c:v>1620.0</c:v>
                </c:pt>
                <c:pt idx="28">
                  <c:v>1680.0</c:v>
                </c:pt>
                <c:pt idx="29">
                  <c:v>1740.0</c:v>
                </c:pt>
                <c:pt idx="30">
                  <c:v>1800.0</c:v>
                </c:pt>
                <c:pt idx="31">
                  <c:v>1860.0</c:v>
                </c:pt>
                <c:pt idx="32">
                  <c:v>1920.0</c:v>
                </c:pt>
                <c:pt idx="33">
                  <c:v>1980.0</c:v>
                </c:pt>
                <c:pt idx="34">
                  <c:v>2040.0</c:v>
                </c:pt>
                <c:pt idx="35">
                  <c:v>2100.0</c:v>
                </c:pt>
                <c:pt idx="36">
                  <c:v>2160.0</c:v>
                </c:pt>
                <c:pt idx="37">
                  <c:v>2220.0</c:v>
                </c:pt>
                <c:pt idx="38">
                  <c:v>2280.0</c:v>
                </c:pt>
                <c:pt idx="39">
                  <c:v>2340.0</c:v>
                </c:pt>
                <c:pt idx="40">
                  <c:v>2400.0</c:v>
                </c:pt>
                <c:pt idx="41">
                  <c:v>2460.0</c:v>
                </c:pt>
                <c:pt idx="42">
                  <c:v>2520.0</c:v>
                </c:pt>
                <c:pt idx="43">
                  <c:v>2580.0</c:v>
                </c:pt>
                <c:pt idx="44">
                  <c:v>2640.0</c:v>
                </c:pt>
                <c:pt idx="45">
                  <c:v>2700.0</c:v>
                </c:pt>
                <c:pt idx="46">
                  <c:v>2760.0</c:v>
                </c:pt>
                <c:pt idx="47">
                  <c:v>2820.0</c:v>
                </c:pt>
                <c:pt idx="48">
                  <c:v>2880.0</c:v>
                </c:pt>
                <c:pt idx="49">
                  <c:v>2940.0</c:v>
                </c:pt>
                <c:pt idx="50">
                  <c:v>3000.0</c:v>
                </c:pt>
                <c:pt idx="51">
                  <c:v>3060.0</c:v>
                </c:pt>
                <c:pt idx="52">
                  <c:v>3120.0</c:v>
                </c:pt>
                <c:pt idx="53">
                  <c:v>3180.0</c:v>
                </c:pt>
                <c:pt idx="54">
                  <c:v>3240.0</c:v>
                </c:pt>
                <c:pt idx="55">
                  <c:v>3300.0</c:v>
                </c:pt>
                <c:pt idx="56">
                  <c:v>3360.0</c:v>
                </c:pt>
                <c:pt idx="57">
                  <c:v>3420.0</c:v>
                </c:pt>
                <c:pt idx="58">
                  <c:v>3480.0</c:v>
                </c:pt>
                <c:pt idx="59">
                  <c:v>3540.0</c:v>
                </c:pt>
                <c:pt idx="60">
                  <c:v>3600.0</c:v>
                </c:pt>
                <c:pt idx="61">
                  <c:v>3660.0</c:v>
                </c:pt>
                <c:pt idx="62">
                  <c:v>3720.0</c:v>
                </c:pt>
                <c:pt idx="63">
                  <c:v>3780.0</c:v>
                </c:pt>
                <c:pt idx="64">
                  <c:v>3840.0</c:v>
                </c:pt>
                <c:pt idx="65">
                  <c:v>3900.0</c:v>
                </c:pt>
                <c:pt idx="66">
                  <c:v>3960.0</c:v>
                </c:pt>
                <c:pt idx="67">
                  <c:v>4020.0</c:v>
                </c:pt>
                <c:pt idx="68">
                  <c:v>4080.0</c:v>
                </c:pt>
                <c:pt idx="69">
                  <c:v>4140.0</c:v>
                </c:pt>
                <c:pt idx="70">
                  <c:v>4200.0</c:v>
                </c:pt>
                <c:pt idx="71">
                  <c:v>4260.0</c:v>
                </c:pt>
                <c:pt idx="72">
                  <c:v>4320.0</c:v>
                </c:pt>
                <c:pt idx="73">
                  <c:v>4380.0</c:v>
                </c:pt>
                <c:pt idx="74">
                  <c:v>4440.0</c:v>
                </c:pt>
                <c:pt idx="75">
                  <c:v>4500.0</c:v>
                </c:pt>
                <c:pt idx="76">
                  <c:v>4560.0</c:v>
                </c:pt>
                <c:pt idx="77">
                  <c:v>4620.0</c:v>
                </c:pt>
                <c:pt idx="78">
                  <c:v>4680.0</c:v>
                </c:pt>
                <c:pt idx="79">
                  <c:v>4740.0</c:v>
                </c:pt>
                <c:pt idx="80">
                  <c:v>4800.0</c:v>
                </c:pt>
                <c:pt idx="81">
                  <c:v>4860.0</c:v>
                </c:pt>
                <c:pt idx="82">
                  <c:v>4920.0</c:v>
                </c:pt>
                <c:pt idx="83">
                  <c:v>4980.0</c:v>
                </c:pt>
                <c:pt idx="84">
                  <c:v>5040.0</c:v>
                </c:pt>
                <c:pt idx="85">
                  <c:v>5100.0</c:v>
                </c:pt>
                <c:pt idx="86">
                  <c:v>5160.0</c:v>
                </c:pt>
                <c:pt idx="87">
                  <c:v>5220.0</c:v>
                </c:pt>
                <c:pt idx="88">
                  <c:v>5280.0</c:v>
                </c:pt>
                <c:pt idx="89">
                  <c:v>5340.0</c:v>
                </c:pt>
                <c:pt idx="90">
                  <c:v>5400.0</c:v>
                </c:pt>
                <c:pt idx="91">
                  <c:v>5460.0</c:v>
                </c:pt>
                <c:pt idx="92">
                  <c:v>5520.0</c:v>
                </c:pt>
                <c:pt idx="93">
                  <c:v>5580.0</c:v>
                </c:pt>
                <c:pt idx="94">
                  <c:v>5640.0</c:v>
                </c:pt>
                <c:pt idx="95">
                  <c:v>5700.0</c:v>
                </c:pt>
                <c:pt idx="96">
                  <c:v>5760.0</c:v>
                </c:pt>
                <c:pt idx="97">
                  <c:v>5820.0</c:v>
                </c:pt>
                <c:pt idx="98">
                  <c:v>5880.0</c:v>
                </c:pt>
                <c:pt idx="99">
                  <c:v>5940.0</c:v>
                </c:pt>
                <c:pt idx="100">
                  <c:v>6000.0</c:v>
                </c:pt>
                <c:pt idx="101">
                  <c:v>6060.0</c:v>
                </c:pt>
                <c:pt idx="102">
                  <c:v>6120.0</c:v>
                </c:pt>
                <c:pt idx="103">
                  <c:v>6180.0</c:v>
                </c:pt>
                <c:pt idx="104">
                  <c:v>6240.0</c:v>
                </c:pt>
                <c:pt idx="105">
                  <c:v>6300.0</c:v>
                </c:pt>
                <c:pt idx="106">
                  <c:v>6360.0</c:v>
                </c:pt>
                <c:pt idx="107">
                  <c:v>6420.0</c:v>
                </c:pt>
                <c:pt idx="108">
                  <c:v>6480.0</c:v>
                </c:pt>
                <c:pt idx="109">
                  <c:v>6540.0</c:v>
                </c:pt>
                <c:pt idx="110">
                  <c:v>6600.0</c:v>
                </c:pt>
                <c:pt idx="111">
                  <c:v>6660.0</c:v>
                </c:pt>
                <c:pt idx="112">
                  <c:v>6720.0</c:v>
                </c:pt>
                <c:pt idx="113">
                  <c:v>6780.0</c:v>
                </c:pt>
                <c:pt idx="114">
                  <c:v>6840.0</c:v>
                </c:pt>
                <c:pt idx="115">
                  <c:v>6900.0</c:v>
                </c:pt>
                <c:pt idx="116">
                  <c:v>6960.0</c:v>
                </c:pt>
                <c:pt idx="117">
                  <c:v>7020.0</c:v>
                </c:pt>
                <c:pt idx="118">
                  <c:v>7080.0</c:v>
                </c:pt>
                <c:pt idx="119">
                  <c:v>7140.0</c:v>
                </c:pt>
                <c:pt idx="120">
                  <c:v>7200.0</c:v>
                </c:pt>
                <c:pt idx="121">
                  <c:v>7260.0</c:v>
                </c:pt>
                <c:pt idx="122">
                  <c:v>7320.0</c:v>
                </c:pt>
                <c:pt idx="123">
                  <c:v>7380.0</c:v>
                </c:pt>
                <c:pt idx="124">
                  <c:v>7440.0</c:v>
                </c:pt>
                <c:pt idx="125">
                  <c:v>7500.0</c:v>
                </c:pt>
                <c:pt idx="126">
                  <c:v>7560.0</c:v>
                </c:pt>
                <c:pt idx="127">
                  <c:v>7620.0</c:v>
                </c:pt>
                <c:pt idx="128">
                  <c:v>7680.0</c:v>
                </c:pt>
                <c:pt idx="129">
                  <c:v>7740.0</c:v>
                </c:pt>
                <c:pt idx="130">
                  <c:v>7800.0</c:v>
                </c:pt>
                <c:pt idx="131">
                  <c:v>7860.0</c:v>
                </c:pt>
                <c:pt idx="132">
                  <c:v>7920.0</c:v>
                </c:pt>
                <c:pt idx="133">
                  <c:v>7980.0</c:v>
                </c:pt>
                <c:pt idx="134">
                  <c:v>8040.0</c:v>
                </c:pt>
                <c:pt idx="135">
                  <c:v>8100.0</c:v>
                </c:pt>
                <c:pt idx="136">
                  <c:v>8160.0</c:v>
                </c:pt>
                <c:pt idx="137">
                  <c:v>8220.0</c:v>
                </c:pt>
                <c:pt idx="138">
                  <c:v>8280.0</c:v>
                </c:pt>
                <c:pt idx="139">
                  <c:v>8340.0</c:v>
                </c:pt>
                <c:pt idx="140">
                  <c:v>8400.0</c:v>
                </c:pt>
                <c:pt idx="141">
                  <c:v>8460.0</c:v>
                </c:pt>
                <c:pt idx="142">
                  <c:v>8520.0</c:v>
                </c:pt>
                <c:pt idx="143">
                  <c:v>8580.0</c:v>
                </c:pt>
                <c:pt idx="144">
                  <c:v>8640.0</c:v>
                </c:pt>
                <c:pt idx="145">
                  <c:v>8700.0</c:v>
                </c:pt>
                <c:pt idx="146">
                  <c:v>8760.0</c:v>
                </c:pt>
                <c:pt idx="147">
                  <c:v>8820.0</c:v>
                </c:pt>
                <c:pt idx="148">
                  <c:v>8880.0</c:v>
                </c:pt>
                <c:pt idx="149">
                  <c:v>8940.0</c:v>
                </c:pt>
                <c:pt idx="150">
                  <c:v>9000.0</c:v>
                </c:pt>
                <c:pt idx="151">
                  <c:v>9060.0</c:v>
                </c:pt>
                <c:pt idx="152">
                  <c:v>9120.0</c:v>
                </c:pt>
                <c:pt idx="153">
                  <c:v>9180.0</c:v>
                </c:pt>
                <c:pt idx="154">
                  <c:v>9240.0</c:v>
                </c:pt>
                <c:pt idx="155">
                  <c:v>9300.0</c:v>
                </c:pt>
                <c:pt idx="156">
                  <c:v>9360.0</c:v>
                </c:pt>
                <c:pt idx="157">
                  <c:v>9420.0</c:v>
                </c:pt>
                <c:pt idx="158">
                  <c:v>9480.0</c:v>
                </c:pt>
                <c:pt idx="159">
                  <c:v>9540.0</c:v>
                </c:pt>
                <c:pt idx="160">
                  <c:v>9600.0</c:v>
                </c:pt>
                <c:pt idx="161">
                  <c:v>9660.0</c:v>
                </c:pt>
                <c:pt idx="162">
                  <c:v>9720.0</c:v>
                </c:pt>
              </c:numCache>
            </c:numRef>
          </c:xVal>
          <c:yVal>
            <c:numRef>
              <c:f>'Constant-rate relase'!$I$6:$I$168</c:f>
              <c:numCache>
                <c:formatCode>0.0</c:formatCode>
                <c:ptCount val="163"/>
                <c:pt idx="0">
                  <c:v>0.0</c:v>
                </c:pt>
                <c:pt idx="1">
                  <c:v>0.0</c:v>
                </c:pt>
                <c:pt idx="2">
                  <c:v>0.0</c:v>
                </c:pt>
                <c:pt idx="3">
                  <c:v>0.0</c:v>
                </c:pt>
                <c:pt idx="4">
                  <c:v>0.0</c:v>
                </c:pt>
                <c:pt idx="5">
                  <c:v>0.0</c:v>
                </c:pt>
                <c:pt idx="6">
                  <c:v>0.0</c:v>
                </c:pt>
                <c:pt idx="7">
                  <c:v>0.0</c:v>
                </c:pt>
                <c:pt idx="8">
                  <c:v>1.578282828282852</c:v>
                </c:pt>
                <c:pt idx="9">
                  <c:v>5.918560606060623</c:v>
                </c:pt>
                <c:pt idx="10">
                  <c:v>11.44255050505052</c:v>
                </c:pt>
                <c:pt idx="11">
                  <c:v>15.7828282828283</c:v>
                </c:pt>
                <c:pt idx="12">
                  <c:v>18.54482323232325</c:v>
                </c:pt>
                <c:pt idx="13">
                  <c:v>19.72853535353536</c:v>
                </c:pt>
                <c:pt idx="14">
                  <c:v>20.91224747474749</c:v>
                </c:pt>
                <c:pt idx="15">
                  <c:v>22.09595959595961</c:v>
                </c:pt>
                <c:pt idx="16">
                  <c:v>24.06881313131314</c:v>
                </c:pt>
                <c:pt idx="17">
                  <c:v>25.64709595959599</c:v>
                </c:pt>
                <c:pt idx="18">
                  <c:v>26.43623737373738</c:v>
                </c:pt>
                <c:pt idx="19">
                  <c:v>26.04166666666669</c:v>
                </c:pt>
                <c:pt idx="20">
                  <c:v>26.04166666666669</c:v>
                </c:pt>
                <c:pt idx="21">
                  <c:v>25.64709595959599</c:v>
                </c:pt>
                <c:pt idx="22">
                  <c:v>25.25252525252526</c:v>
                </c:pt>
                <c:pt idx="23">
                  <c:v>25.64709595959599</c:v>
                </c:pt>
                <c:pt idx="24">
                  <c:v>25.25252525252526</c:v>
                </c:pt>
                <c:pt idx="25">
                  <c:v>25.25252525252526</c:v>
                </c:pt>
                <c:pt idx="26">
                  <c:v>25.25252525252526</c:v>
                </c:pt>
                <c:pt idx="27">
                  <c:v>25.25252525252526</c:v>
                </c:pt>
                <c:pt idx="28">
                  <c:v>24.85795454545456</c:v>
                </c:pt>
                <c:pt idx="29">
                  <c:v>24.85795454545456</c:v>
                </c:pt>
                <c:pt idx="30">
                  <c:v>24.85795454545456</c:v>
                </c:pt>
                <c:pt idx="31">
                  <c:v>24.46338383838386</c:v>
                </c:pt>
                <c:pt idx="32">
                  <c:v>24.46338383838386</c:v>
                </c:pt>
                <c:pt idx="33">
                  <c:v>24.85795454545456</c:v>
                </c:pt>
                <c:pt idx="34">
                  <c:v>24.85795454545456</c:v>
                </c:pt>
                <c:pt idx="35">
                  <c:v>24.46338383838386</c:v>
                </c:pt>
                <c:pt idx="36">
                  <c:v>24.46338383838386</c:v>
                </c:pt>
                <c:pt idx="37">
                  <c:v>24.46338383838386</c:v>
                </c:pt>
                <c:pt idx="38">
                  <c:v>24.46338383838386</c:v>
                </c:pt>
                <c:pt idx="39">
                  <c:v>24.46338383838386</c:v>
                </c:pt>
                <c:pt idx="40">
                  <c:v>24.46338383838386</c:v>
                </c:pt>
                <c:pt idx="41">
                  <c:v>24.46338383838386</c:v>
                </c:pt>
                <c:pt idx="42">
                  <c:v>24.06881313131314</c:v>
                </c:pt>
                <c:pt idx="43">
                  <c:v>24.06881313131314</c:v>
                </c:pt>
                <c:pt idx="44">
                  <c:v>24.06881313131314</c:v>
                </c:pt>
                <c:pt idx="45">
                  <c:v>24.06881313131314</c:v>
                </c:pt>
                <c:pt idx="46">
                  <c:v>24.06881313131314</c:v>
                </c:pt>
                <c:pt idx="47">
                  <c:v>24.06881313131314</c:v>
                </c:pt>
                <c:pt idx="48">
                  <c:v>24.06881313131314</c:v>
                </c:pt>
                <c:pt idx="49">
                  <c:v>24.06881313131314</c:v>
                </c:pt>
                <c:pt idx="50">
                  <c:v>23.67424242424244</c:v>
                </c:pt>
                <c:pt idx="51">
                  <c:v>23.67424242424244</c:v>
                </c:pt>
                <c:pt idx="52">
                  <c:v>24.06881313131314</c:v>
                </c:pt>
                <c:pt idx="53">
                  <c:v>24.06881313131314</c:v>
                </c:pt>
                <c:pt idx="54">
                  <c:v>24.06881313131314</c:v>
                </c:pt>
                <c:pt idx="55">
                  <c:v>24.06881313131314</c:v>
                </c:pt>
                <c:pt idx="56">
                  <c:v>24.06881313131314</c:v>
                </c:pt>
                <c:pt idx="57">
                  <c:v>23.67424242424244</c:v>
                </c:pt>
                <c:pt idx="58">
                  <c:v>23.67424242424244</c:v>
                </c:pt>
                <c:pt idx="59">
                  <c:v>23.67424242424244</c:v>
                </c:pt>
                <c:pt idx="60">
                  <c:v>23.67424242424244</c:v>
                </c:pt>
                <c:pt idx="61">
                  <c:v>23.67424242424244</c:v>
                </c:pt>
                <c:pt idx="62">
                  <c:v>23.67424242424244</c:v>
                </c:pt>
                <c:pt idx="63">
                  <c:v>23.67424242424244</c:v>
                </c:pt>
                <c:pt idx="64">
                  <c:v>23.27967171717174</c:v>
                </c:pt>
                <c:pt idx="65">
                  <c:v>23.27967171717174</c:v>
                </c:pt>
                <c:pt idx="66">
                  <c:v>23.27967171717174</c:v>
                </c:pt>
                <c:pt idx="67">
                  <c:v>23.27967171717174</c:v>
                </c:pt>
                <c:pt idx="68">
                  <c:v>23.27967171717174</c:v>
                </c:pt>
                <c:pt idx="69">
                  <c:v>23.27967171717174</c:v>
                </c:pt>
                <c:pt idx="70">
                  <c:v>22.88510101010102</c:v>
                </c:pt>
                <c:pt idx="71">
                  <c:v>23.27967171717174</c:v>
                </c:pt>
                <c:pt idx="72">
                  <c:v>23.27967171717174</c:v>
                </c:pt>
                <c:pt idx="73">
                  <c:v>22.88510101010102</c:v>
                </c:pt>
                <c:pt idx="74">
                  <c:v>22.88510101010102</c:v>
                </c:pt>
                <c:pt idx="75">
                  <c:v>22.88510101010102</c:v>
                </c:pt>
                <c:pt idx="76">
                  <c:v>22.88510101010102</c:v>
                </c:pt>
                <c:pt idx="77">
                  <c:v>22.88510101010102</c:v>
                </c:pt>
                <c:pt idx="78">
                  <c:v>22.88510101010102</c:v>
                </c:pt>
                <c:pt idx="79">
                  <c:v>22.88510101010102</c:v>
                </c:pt>
                <c:pt idx="80">
                  <c:v>22.88510101010102</c:v>
                </c:pt>
                <c:pt idx="81">
                  <c:v>22.49053030303031</c:v>
                </c:pt>
                <c:pt idx="82">
                  <c:v>22.88510101010102</c:v>
                </c:pt>
                <c:pt idx="83">
                  <c:v>22.49053030303031</c:v>
                </c:pt>
                <c:pt idx="84">
                  <c:v>22.49053030303031</c:v>
                </c:pt>
                <c:pt idx="85">
                  <c:v>22.49053030303031</c:v>
                </c:pt>
                <c:pt idx="86">
                  <c:v>22.49053030303031</c:v>
                </c:pt>
                <c:pt idx="87">
                  <c:v>22.49053030303031</c:v>
                </c:pt>
                <c:pt idx="88">
                  <c:v>22.49053030303031</c:v>
                </c:pt>
                <c:pt idx="89">
                  <c:v>22.49053030303031</c:v>
                </c:pt>
                <c:pt idx="90">
                  <c:v>22.09595959595961</c:v>
                </c:pt>
                <c:pt idx="91">
                  <c:v>22.49053030303031</c:v>
                </c:pt>
                <c:pt idx="92">
                  <c:v>22.09595959595961</c:v>
                </c:pt>
                <c:pt idx="93">
                  <c:v>22.09595959595961</c:v>
                </c:pt>
                <c:pt idx="94">
                  <c:v>21.7013888888889</c:v>
                </c:pt>
                <c:pt idx="95">
                  <c:v>21.7013888888889</c:v>
                </c:pt>
                <c:pt idx="96">
                  <c:v>21.3068181818182</c:v>
                </c:pt>
                <c:pt idx="97">
                  <c:v>21.7013888888889</c:v>
                </c:pt>
                <c:pt idx="98">
                  <c:v>21.7013888888889</c:v>
                </c:pt>
                <c:pt idx="99">
                  <c:v>21.7013888888889</c:v>
                </c:pt>
                <c:pt idx="100">
                  <c:v>21.7013888888889</c:v>
                </c:pt>
                <c:pt idx="101">
                  <c:v>21.7013888888889</c:v>
                </c:pt>
                <c:pt idx="102">
                  <c:v>21.7013888888889</c:v>
                </c:pt>
                <c:pt idx="103">
                  <c:v>21.7013888888889</c:v>
                </c:pt>
                <c:pt idx="104">
                  <c:v>21.7013888888889</c:v>
                </c:pt>
                <c:pt idx="105">
                  <c:v>21.7013888888889</c:v>
                </c:pt>
                <c:pt idx="106">
                  <c:v>21.7013888888889</c:v>
                </c:pt>
                <c:pt idx="107">
                  <c:v>21.3068181818182</c:v>
                </c:pt>
                <c:pt idx="108">
                  <c:v>21.3068181818182</c:v>
                </c:pt>
                <c:pt idx="109">
                  <c:v>21.3068181818182</c:v>
                </c:pt>
                <c:pt idx="110">
                  <c:v>20.51767676767679</c:v>
                </c:pt>
                <c:pt idx="111">
                  <c:v>20.12310606060608</c:v>
                </c:pt>
                <c:pt idx="112">
                  <c:v>20.12310606060608</c:v>
                </c:pt>
                <c:pt idx="113">
                  <c:v>20.12310606060608</c:v>
                </c:pt>
                <c:pt idx="114">
                  <c:v>20.12310606060608</c:v>
                </c:pt>
                <c:pt idx="115">
                  <c:v>20.51767676767679</c:v>
                </c:pt>
                <c:pt idx="116">
                  <c:v>20.51767676767679</c:v>
                </c:pt>
                <c:pt idx="117">
                  <c:v>20.51767676767679</c:v>
                </c:pt>
                <c:pt idx="118">
                  <c:v>20.12310606060608</c:v>
                </c:pt>
                <c:pt idx="119">
                  <c:v>20.12310606060608</c:v>
                </c:pt>
                <c:pt idx="120">
                  <c:v>20.12310606060608</c:v>
                </c:pt>
                <c:pt idx="121">
                  <c:v>20.12310606060608</c:v>
                </c:pt>
                <c:pt idx="122">
                  <c:v>20.12310606060608</c:v>
                </c:pt>
                <c:pt idx="123">
                  <c:v>20.12310606060608</c:v>
                </c:pt>
                <c:pt idx="124">
                  <c:v>20.12310606060608</c:v>
                </c:pt>
                <c:pt idx="125">
                  <c:v>20.12310606060608</c:v>
                </c:pt>
                <c:pt idx="126">
                  <c:v>20.12310606060608</c:v>
                </c:pt>
                <c:pt idx="127">
                  <c:v>20.12310606060608</c:v>
                </c:pt>
                <c:pt idx="128">
                  <c:v>20.12310606060608</c:v>
                </c:pt>
                <c:pt idx="129">
                  <c:v>20.91224747474749</c:v>
                </c:pt>
                <c:pt idx="130">
                  <c:v>20.91224747474749</c:v>
                </c:pt>
                <c:pt idx="131">
                  <c:v>21.3068181818182</c:v>
                </c:pt>
                <c:pt idx="132">
                  <c:v>20.91224747474749</c:v>
                </c:pt>
                <c:pt idx="133">
                  <c:v>20.51767676767679</c:v>
                </c:pt>
                <c:pt idx="134">
                  <c:v>20.12310606060608</c:v>
                </c:pt>
                <c:pt idx="135">
                  <c:v>19.72853535353536</c:v>
                </c:pt>
                <c:pt idx="136">
                  <c:v>19.72853535353536</c:v>
                </c:pt>
                <c:pt idx="137">
                  <c:v>19.72853535353536</c:v>
                </c:pt>
                <c:pt idx="138">
                  <c:v>19.33396464646466</c:v>
                </c:pt>
                <c:pt idx="139">
                  <c:v>19.33396464646466</c:v>
                </c:pt>
                <c:pt idx="140">
                  <c:v>19.33396464646466</c:v>
                </c:pt>
                <c:pt idx="141">
                  <c:v>19.33396464646466</c:v>
                </c:pt>
                <c:pt idx="142">
                  <c:v>19.33396464646466</c:v>
                </c:pt>
                <c:pt idx="143">
                  <c:v>18.93939393939395</c:v>
                </c:pt>
                <c:pt idx="144">
                  <c:v>18.93939393939395</c:v>
                </c:pt>
                <c:pt idx="145">
                  <c:v>18.54482323232325</c:v>
                </c:pt>
                <c:pt idx="146">
                  <c:v>18.54482323232325</c:v>
                </c:pt>
                <c:pt idx="147">
                  <c:v>18.54482323232325</c:v>
                </c:pt>
                <c:pt idx="148">
                  <c:v>17.75568181818183</c:v>
                </c:pt>
                <c:pt idx="149">
                  <c:v>14.99368686868688</c:v>
                </c:pt>
                <c:pt idx="150">
                  <c:v>11.04797979797982</c:v>
                </c:pt>
                <c:pt idx="151">
                  <c:v>7.496843434343446</c:v>
                </c:pt>
                <c:pt idx="152">
                  <c:v>3.945707070707087</c:v>
                </c:pt>
                <c:pt idx="153">
                  <c:v>1.183712121212139</c:v>
                </c:pt>
                <c:pt idx="154">
                  <c:v>1.054914179798004</c:v>
                </c:pt>
                <c:pt idx="155">
                  <c:v>0.625018179798005</c:v>
                </c:pt>
                <c:pt idx="156">
                  <c:v>0.344255079798003</c:v>
                </c:pt>
                <c:pt idx="157">
                  <c:v>0.175171679798012</c:v>
                </c:pt>
                <c:pt idx="158">
                  <c:v>0.0</c:v>
                </c:pt>
                <c:pt idx="159">
                  <c:v>0.0</c:v>
                </c:pt>
                <c:pt idx="160">
                  <c:v>0.0</c:v>
                </c:pt>
                <c:pt idx="161">
                  <c:v>0.0</c:v>
                </c:pt>
                <c:pt idx="162">
                  <c:v>0.0</c:v>
                </c:pt>
              </c:numCache>
            </c:numRef>
          </c:yVal>
          <c:smooth val="0"/>
        </c:ser>
        <c:dLbls>
          <c:showLegendKey val="0"/>
          <c:showVal val="0"/>
          <c:showCatName val="0"/>
          <c:showSerName val="0"/>
          <c:showPercent val="0"/>
          <c:showBubbleSize val="0"/>
        </c:dLbls>
        <c:axId val="-2090262416"/>
        <c:axId val="-2098741056"/>
      </c:scatterChart>
      <c:valAx>
        <c:axId val="-2090262416"/>
        <c:scaling>
          <c:orientation val="minMax"/>
          <c:max val="9800.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Elapsed time (s)</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8741056"/>
        <c:crosses val="autoZero"/>
        <c:crossBetween val="midCat"/>
      </c:valAx>
      <c:valAx>
        <c:axId val="-2098741056"/>
        <c:scaling>
          <c:orientation val="minMax"/>
          <c:min val="0.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Cl- concentration (mg/L)</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9026241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 Id="rId2"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107950</xdr:colOff>
      <xdr:row>27</xdr:row>
      <xdr:rowOff>31750</xdr:rowOff>
    </xdr:from>
    <xdr:to>
      <xdr:col>3</xdr:col>
      <xdr:colOff>82550</xdr:colOff>
      <xdr:row>40</xdr:row>
      <xdr:rowOff>133350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30</xdr:row>
      <xdr:rowOff>31750</xdr:rowOff>
    </xdr:from>
    <xdr:to>
      <xdr:col>1</xdr:col>
      <xdr:colOff>82550</xdr:colOff>
      <xdr:row>43</xdr:row>
      <xdr:rowOff>133350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107950</xdr:colOff>
      <xdr:row>28</xdr:row>
      <xdr:rowOff>158750</xdr:rowOff>
    </xdr:from>
    <xdr:to>
      <xdr:col>3</xdr:col>
      <xdr:colOff>82550</xdr:colOff>
      <xdr:row>42</xdr:row>
      <xdr:rowOff>57150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 Id="rId2" Type="http://schemas.openxmlformats.org/officeDocument/2006/relationships/vmlDrawing" Target="../drawings/vmlDrawing2.vml"/><Relationship Id="rId3"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2"/>
  <sheetViews>
    <sheetView tabSelected="1" topLeftCell="A7" workbookViewId="0">
      <selection activeCell="M27" sqref="M27"/>
    </sheetView>
  </sheetViews>
  <sheetFormatPr baseColWidth="10" defaultRowHeight="16" x14ac:dyDescent="0.2"/>
  <cols>
    <col min="1" max="1" width="1.5" customWidth="1"/>
  </cols>
  <sheetData>
    <row r="1" spans="2:2" x14ac:dyDescent="0.2">
      <c r="B1" s="4" t="s">
        <v>5</v>
      </c>
    </row>
    <row r="2" spans="2:2" x14ac:dyDescent="0.2">
      <c r="B2" s="4" t="s">
        <v>0</v>
      </c>
    </row>
    <row r="3" spans="2:2" x14ac:dyDescent="0.2">
      <c r="B3" s="4" t="s">
        <v>1</v>
      </c>
    </row>
    <row r="4" spans="2:2" x14ac:dyDescent="0.2">
      <c r="B4" s="4" t="s">
        <v>39</v>
      </c>
    </row>
    <row r="6" spans="2:2" x14ac:dyDescent="0.2">
      <c r="B6" s="13" t="s">
        <v>40</v>
      </c>
    </row>
    <row r="7" spans="2:2" x14ac:dyDescent="0.2">
      <c r="B7" s="4" t="s">
        <v>43</v>
      </c>
    </row>
    <row r="8" spans="2:2" x14ac:dyDescent="0.2">
      <c r="B8" s="13"/>
    </row>
    <row r="10" spans="2:2" x14ac:dyDescent="0.2">
      <c r="B10" s="4" t="s">
        <v>41</v>
      </c>
    </row>
    <row r="12" spans="2:2" x14ac:dyDescent="0.2">
      <c r="B12" t="s">
        <v>52</v>
      </c>
    </row>
    <row r="13" spans="2:2" x14ac:dyDescent="0.2">
      <c r="B13" t="s">
        <v>44</v>
      </c>
    </row>
    <row r="14" spans="2:2" x14ac:dyDescent="0.2">
      <c r="B14" t="s">
        <v>42</v>
      </c>
    </row>
    <row r="15" spans="2:2" x14ac:dyDescent="0.2">
      <c r="B15" t="s">
        <v>45</v>
      </c>
    </row>
    <row r="16" spans="2:2" x14ac:dyDescent="0.2">
      <c r="B16" t="s">
        <v>46</v>
      </c>
    </row>
    <row r="17" spans="2:2" x14ac:dyDescent="0.2">
      <c r="B17" t="s">
        <v>47</v>
      </c>
    </row>
    <row r="18" spans="2:2" x14ac:dyDescent="0.2">
      <c r="B18" t="s">
        <v>48</v>
      </c>
    </row>
    <row r="19" spans="2:2" x14ac:dyDescent="0.2">
      <c r="B19" t="s">
        <v>49</v>
      </c>
    </row>
    <row r="20" spans="2:2" x14ac:dyDescent="0.2">
      <c r="B20" t="s">
        <v>55</v>
      </c>
    </row>
    <row r="22" spans="2:2" x14ac:dyDescent="0.2">
      <c r="B22" s="4" t="s">
        <v>50</v>
      </c>
    </row>
    <row r="24" spans="2:2" x14ac:dyDescent="0.2">
      <c r="B24" t="s">
        <v>53</v>
      </c>
    </row>
    <row r="25" spans="2:2" x14ac:dyDescent="0.2">
      <c r="B25" t="s">
        <v>51</v>
      </c>
    </row>
    <row r="26" spans="2:2" x14ac:dyDescent="0.2">
      <c r="B26" t="s">
        <v>42</v>
      </c>
    </row>
    <row r="27" spans="2:2" x14ac:dyDescent="0.2">
      <c r="B27" t="s">
        <v>45</v>
      </c>
    </row>
    <row r="28" spans="2:2" x14ac:dyDescent="0.2">
      <c r="B28" t="s">
        <v>46</v>
      </c>
    </row>
    <row r="29" spans="2:2" x14ac:dyDescent="0.2">
      <c r="B29" t="s">
        <v>47</v>
      </c>
    </row>
    <row r="30" spans="2:2" x14ac:dyDescent="0.2">
      <c r="B30" t="s">
        <v>48</v>
      </c>
    </row>
    <row r="31" spans="2:2" x14ac:dyDescent="0.2">
      <c r="B31" t="s">
        <v>49</v>
      </c>
    </row>
    <row r="32" spans="2:2" x14ac:dyDescent="0.2">
      <c r="B32" t="s">
        <v>54</v>
      </c>
    </row>
  </sheetData>
  <sheetProtection password="D8BB" sheet="1" objects="1" scenarios="1" selectLockedCells="1" selectUnlockedCells="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N391"/>
  <sheetViews>
    <sheetView topLeftCell="A5" workbookViewId="0">
      <selection activeCell="C17" sqref="C17"/>
    </sheetView>
  </sheetViews>
  <sheetFormatPr baseColWidth="10" defaultRowHeight="16" x14ac:dyDescent="0.2"/>
  <cols>
    <col min="1" max="1" width="1.5" customWidth="1"/>
    <col min="2" max="2" width="36.83203125" customWidth="1"/>
    <col min="3" max="3" width="22" customWidth="1"/>
    <col min="6" max="6" width="13.5" customWidth="1"/>
    <col min="7" max="7" width="12.6640625" customWidth="1"/>
    <col min="8" max="8" width="9.6640625" customWidth="1"/>
    <col min="12" max="12" width="12.6640625" bestFit="1" customWidth="1"/>
    <col min="13" max="13" width="12.5" bestFit="1" customWidth="1"/>
  </cols>
  <sheetData>
    <row r="1" spans="2:14" x14ac:dyDescent="0.2">
      <c r="B1" s="34" t="s">
        <v>5</v>
      </c>
    </row>
    <row r="2" spans="2:14" x14ac:dyDescent="0.2">
      <c r="B2" s="34" t="s">
        <v>0</v>
      </c>
    </row>
    <row r="3" spans="2:14" ht="19" x14ac:dyDescent="0.25">
      <c r="B3" s="34" t="s">
        <v>1</v>
      </c>
      <c r="F3" s="24" t="s">
        <v>11</v>
      </c>
      <c r="G3" s="25"/>
      <c r="H3" s="25"/>
      <c r="I3" s="25"/>
      <c r="J3" s="25"/>
      <c r="K3" s="25"/>
      <c r="L3" s="25"/>
      <c r="M3" s="25"/>
    </row>
    <row r="4" spans="2:14" x14ac:dyDescent="0.2">
      <c r="B4" s="34" t="s">
        <v>33</v>
      </c>
      <c r="F4" s="26" t="s">
        <v>32</v>
      </c>
      <c r="G4" s="27"/>
      <c r="H4" s="27"/>
      <c r="I4" s="7"/>
      <c r="J4" s="7"/>
      <c r="K4" s="7"/>
      <c r="L4" s="7"/>
      <c r="M4" s="7"/>
    </row>
    <row r="5" spans="2:14" ht="65" thickBot="1" x14ac:dyDescent="0.25">
      <c r="F5" s="8" t="s">
        <v>12</v>
      </c>
      <c r="G5" s="8" t="s">
        <v>18</v>
      </c>
      <c r="H5" s="8" t="s">
        <v>15</v>
      </c>
      <c r="I5" s="8" t="s">
        <v>13</v>
      </c>
      <c r="J5" s="8" t="s">
        <v>14</v>
      </c>
      <c r="K5" s="8" t="s">
        <v>16</v>
      </c>
      <c r="L5" s="8" t="s">
        <v>17</v>
      </c>
      <c r="M5" s="8" t="s">
        <v>30</v>
      </c>
    </row>
    <row r="6" spans="2:14" x14ac:dyDescent="0.2">
      <c r="B6" s="22" t="s">
        <v>7</v>
      </c>
      <c r="C6" s="23"/>
      <c r="F6" s="31">
        <v>0.41666666666666669</v>
      </c>
      <c r="G6" s="32">
        <v>19</v>
      </c>
      <c r="H6" s="33">
        <v>0</v>
      </c>
      <c r="I6" s="9">
        <v>3.2142857142854808E-2</v>
      </c>
      <c r="J6" s="8"/>
      <c r="K6" s="7"/>
      <c r="L6" s="7"/>
      <c r="M6" s="10" t="str">
        <f>IF(I6=$C$15,H6,"")</f>
        <v/>
      </c>
      <c r="N6" s="5"/>
    </row>
    <row r="7" spans="2:14" x14ac:dyDescent="0.2">
      <c r="B7" s="1" t="s">
        <v>4</v>
      </c>
      <c r="C7" s="2" t="s">
        <v>21</v>
      </c>
      <c r="F7" s="31">
        <v>0.41668981481481482</v>
      </c>
      <c r="G7" s="32">
        <v>18.899999999999999</v>
      </c>
      <c r="H7" s="33">
        <v>1.9999999999987139</v>
      </c>
      <c r="I7" s="9">
        <v>-6.7857142857146613E-2</v>
      </c>
      <c r="J7" s="11">
        <f t="shared" ref="J7:J19" si="0">AVERAGE(I6:I7)*(H7-H6)</f>
        <v>-3.5714285714268837E-2</v>
      </c>
      <c r="K7" s="11">
        <f t="shared" ref="K7:K19" si="1">J7*$C$24</f>
        <v>-5.7968413226302768</v>
      </c>
      <c r="L7" s="11">
        <f>L6+K7</f>
        <v>-5.7968413226302768</v>
      </c>
      <c r="M7" s="12">
        <f>L7/($C$10*1000)</f>
        <v>-6.4409348029225301E-6</v>
      </c>
      <c r="N7" s="5"/>
    </row>
    <row r="8" spans="2:14" x14ac:dyDescent="0.2">
      <c r="B8" s="1" t="s">
        <v>2</v>
      </c>
      <c r="C8" s="30">
        <v>50</v>
      </c>
      <c r="F8" s="31">
        <v>0.41671296296296295</v>
      </c>
      <c r="G8" s="32">
        <v>18.899999999999999</v>
      </c>
      <c r="H8" s="33">
        <v>3.9999999999974278</v>
      </c>
      <c r="I8" s="9">
        <v>-6.7857142857146613E-2</v>
      </c>
      <c r="J8" s="11">
        <f t="shared" si="0"/>
        <v>-0.13571428571420596</v>
      </c>
      <c r="K8" s="11">
        <f t="shared" si="1"/>
        <v>-22.027997025992516</v>
      </c>
      <c r="L8" s="11">
        <f>L7+K8</f>
        <v>-27.824838348622791</v>
      </c>
      <c r="M8" s="12">
        <f t="shared" ref="M8:M71" si="2">L8/($C$10*1000)</f>
        <v>-3.0916487054025326E-5</v>
      </c>
      <c r="N8" s="5"/>
    </row>
    <row r="9" spans="2:14" x14ac:dyDescent="0.2">
      <c r="B9" s="1" t="s">
        <v>3</v>
      </c>
      <c r="C9" s="30" t="s">
        <v>22</v>
      </c>
      <c r="F9" s="31">
        <v>0.41673611111111114</v>
      </c>
      <c r="G9" s="32">
        <v>18.899999999999999</v>
      </c>
      <c r="H9" s="33">
        <v>6.0000000000009379</v>
      </c>
      <c r="I9" s="9">
        <v>-6.7857142857146613E-2</v>
      </c>
      <c r="J9" s="11">
        <f t="shared" si="0"/>
        <v>-0.1357142857145314</v>
      </c>
      <c r="K9" s="11">
        <f t="shared" si="1"/>
        <v>-22.027997026045337</v>
      </c>
      <c r="L9" s="11">
        <f t="shared" ref="L9:L73" si="3">L8+K9</f>
        <v>-49.852835374668132</v>
      </c>
      <c r="M9" s="12">
        <f t="shared" si="2"/>
        <v>-5.5392039305186812E-5</v>
      </c>
      <c r="N9" s="5"/>
    </row>
    <row r="10" spans="2:14" x14ac:dyDescent="0.2">
      <c r="B10" s="1" t="s">
        <v>6</v>
      </c>
      <c r="C10" s="30">
        <v>900</v>
      </c>
      <c r="F10" s="31">
        <v>0.41675925925925927</v>
      </c>
      <c r="G10" s="32">
        <v>19</v>
      </c>
      <c r="H10" s="33">
        <v>7.9999999999996518</v>
      </c>
      <c r="I10" s="9">
        <v>3.2142857142854808E-2</v>
      </c>
      <c r="J10" s="11">
        <f t="shared" si="0"/>
        <v>-3.5714285714268837E-2</v>
      </c>
      <c r="K10" s="11">
        <f t="shared" si="1"/>
        <v>-5.7968413226302768</v>
      </c>
      <c r="L10" s="11">
        <f t="shared" si="3"/>
        <v>-55.64967669729841</v>
      </c>
      <c r="M10" s="12">
        <f t="shared" si="2"/>
        <v>-6.1832974108109347E-5</v>
      </c>
      <c r="N10" s="5"/>
    </row>
    <row r="11" spans="2:14" ht="17" thickBot="1" x14ac:dyDescent="0.25">
      <c r="B11" s="3" t="s">
        <v>8</v>
      </c>
      <c r="C11" s="28">
        <v>0.41666666666666669</v>
      </c>
      <c r="F11" s="31">
        <v>0.41678240740740741</v>
      </c>
      <c r="G11" s="32">
        <v>18.899999999999999</v>
      </c>
      <c r="H11" s="33">
        <v>9.9999999999983658</v>
      </c>
      <c r="I11" s="9">
        <v>-6.7857142857146613E-2</v>
      </c>
      <c r="J11" s="11">
        <f t="shared" si="0"/>
        <v>-3.5714285714268837E-2</v>
      </c>
      <c r="K11" s="11">
        <f t="shared" si="1"/>
        <v>-5.7968413226302768</v>
      </c>
      <c r="L11" s="11">
        <f t="shared" si="3"/>
        <v>-61.446518019928689</v>
      </c>
      <c r="M11" s="12">
        <f t="shared" si="2"/>
        <v>-6.8273908911031876E-5</v>
      </c>
      <c r="N11" s="5"/>
    </row>
    <row r="12" spans="2:14" ht="17" thickBot="1" x14ac:dyDescent="0.25">
      <c r="F12" s="31">
        <v>0.4168055555555556</v>
      </c>
      <c r="G12" s="32">
        <v>18.899999999999999</v>
      </c>
      <c r="H12" s="33">
        <v>12.000000000001876</v>
      </c>
      <c r="I12" s="9">
        <v>-6.7857142857146613E-2</v>
      </c>
      <c r="J12" s="11">
        <f t="shared" si="0"/>
        <v>-0.1357142857145314</v>
      </c>
      <c r="K12" s="11">
        <f t="shared" si="1"/>
        <v>-22.027997026045337</v>
      </c>
      <c r="L12" s="11">
        <f t="shared" si="3"/>
        <v>-83.47451504597403</v>
      </c>
      <c r="M12" s="12">
        <f t="shared" si="2"/>
        <v>-9.2749461162193369E-5</v>
      </c>
      <c r="N12" s="5"/>
    </row>
    <row r="13" spans="2:14" x14ac:dyDescent="0.2">
      <c r="B13" s="22" t="s">
        <v>27</v>
      </c>
      <c r="C13" s="23"/>
      <c r="F13" s="31">
        <v>0.41682870370370373</v>
      </c>
      <c r="G13" s="32">
        <v>19</v>
      </c>
      <c r="H13" s="33">
        <v>14.00000000000059</v>
      </c>
      <c r="I13" s="9">
        <v>3.2142857142854808E-2</v>
      </c>
      <c r="J13" s="11">
        <f t="shared" si="0"/>
        <v>-3.5714285714268837E-2</v>
      </c>
      <c r="K13" s="11">
        <f t="shared" si="1"/>
        <v>-5.7968413226302768</v>
      </c>
      <c r="L13" s="11">
        <f t="shared" si="3"/>
        <v>-89.271356368604302</v>
      </c>
      <c r="M13" s="12">
        <f t="shared" si="2"/>
        <v>-9.9190395965115897E-5</v>
      </c>
      <c r="N13" s="5"/>
    </row>
    <row r="14" spans="2:14" x14ac:dyDescent="0.2">
      <c r="B14" s="1" t="s">
        <v>20</v>
      </c>
      <c r="C14" s="36">
        <f>AVERAGE(G6:G33)</f>
        <v>18.967857142857145</v>
      </c>
      <c r="F14" s="31">
        <v>0.41685185185185186</v>
      </c>
      <c r="G14" s="32">
        <v>19</v>
      </c>
      <c r="H14" s="33">
        <v>15.999999999999304</v>
      </c>
      <c r="I14" s="9">
        <v>3.2142857142854808E-2</v>
      </c>
      <c r="J14" s="11">
        <f t="shared" si="0"/>
        <v>6.4285714285668275E-2</v>
      </c>
      <c r="K14" s="11">
        <f t="shared" si="1"/>
        <v>10.43431438073196</v>
      </c>
      <c r="L14" s="11">
        <f t="shared" si="3"/>
        <v>-78.83704198787234</v>
      </c>
      <c r="M14" s="12">
        <f t="shared" si="2"/>
        <v>-8.7596713319858157E-5</v>
      </c>
      <c r="N14" s="5"/>
    </row>
    <row r="15" spans="2:14" x14ac:dyDescent="0.2">
      <c r="B15" s="6" t="s">
        <v>23</v>
      </c>
      <c r="C15" s="15">
        <f>MAX(I6:I391)</f>
        <v>53.632142857142853</v>
      </c>
      <c r="F15" s="31">
        <v>0.41687500000000005</v>
      </c>
      <c r="G15" s="32">
        <v>18.899999999999999</v>
      </c>
      <c r="H15" s="33">
        <v>18.000000000002814</v>
      </c>
      <c r="I15" s="9">
        <v>-6.7857142857146613E-2</v>
      </c>
      <c r="J15" s="11">
        <f>AVERAGE(I14:I15)*(H15-H14)</f>
        <v>-3.5714285714354484E-2</v>
      </c>
      <c r="K15" s="11">
        <f t="shared" si="1"/>
        <v>-5.7968413226441786</v>
      </c>
      <c r="L15" s="11">
        <f>L14+K15</f>
        <v>-84.633883310516524</v>
      </c>
      <c r="M15" s="12">
        <f t="shared" si="2"/>
        <v>-9.4037648122796135E-5</v>
      </c>
      <c r="N15" s="5"/>
    </row>
    <row r="16" spans="2:14" x14ac:dyDescent="0.2">
      <c r="B16" s="1" t="s">
        <v>24</v>
      </c>
      <c r="C16" s="16">
        <f>INDEX(H6:I391,MATCH(C15,I6:I391,0),1)</f>
        <v>88.000000000000966</v>
      </c>
      <c r="F16" s="31">
        <v>0.41689814814814818</v>
      </c>
      <c r="G16" s="32">
        <v>18.899999999999999</v>
      </c>
      <c r="H16" s="33">
        <v>20.000000000001528</v>
      </c>
      <c r="I16" s="9">
        <v>-6.7857142857146613E-2</v>
      </c>
      <c r="J16" s="11">
        <f t="shared" si="0"/>
        <v>-0.13571428571420596</v>
      </c>
      <c r="K16" s="11">
        <f t="shared" si="1"/>
        <v>-22.027997025992516</v>
      </c>
      <c r="L16" s="11">
        <f t="shared" si="3"/>
        <v>-106.66188033650904</v>
      </c>
      <c r="M16" s="12">
        <f t="shared" si="2"/>
        <v>-1.1851320037389893E-4</v>
      </c>
      <c r="N16" s="5"/>
    </row>
    <row r="17" spans="2:14" x14ac:dyDescent="0.2">
      <c r="B17" s="1" t="s">
        <v>25</v>
      </c>
      <c r="C17" s="30">
        <v>75</v>
      </c>
      <c r="F17" s="31">
        <v>0.41692129629629626</v>
      </c>
      <c r="G17" s="32">
        <v>19</v>
      </c>
      <c r="H17" s="33">
        <v>21.999999999995445</v>
      </c>
      <c r="I17" s="9">
        <v>3.2142857142854808E-2</v>
      </c>
      <c r="J17" s="11">
        <f t="shared" si="0"/>
        <v>-3.571428571418319E-2</v>
      </c>
      <c r="K17" s="11">
        <f t="shared" si="1"/>
        <v>-5.7968413226163751</v>
      </c>
      <c r="L17" s="11">
        <f t="shared" si="3"/>
        <v>-112.45872165912542</v>
      </c>
      <c r="M17" s="12">
        <f t="shared" si="2"/>
        <v>-1.2495413517680601E-4</v>
      </c>
      <c r="N17" s="5"/>
    </row>
    <row r="18" spans="2:14" x14ac:dyDescent="0.2">
      <c r="B18" s="1" t="s">
        <v>26</v>
      </c>
      <c r="C18" s="17">
        <f ca="1">LOOKUP(0.5,M7:M391,H6:H391)</f>
        <v>127.99999999999923</v>
      </c>
      <c r="F18" s="31">
        <v>0.4169444444444444</v>
      </c>
      <c r="G18" s="32">
        <v>18.899999999999999</v>
      </c>
      <c r="H18" s="33">
        <v>23.999999999994159</v>
      </c>
      <c r="I18" s="9">
        <v>-6.7857142857146613E-2</v>
      </c>
      <c r="J18" s="11">
        <f t="shared" si="0"/>
        <v>-3.5714285714268837E-2</v>
      </c>
      <c r="K18" s="11">
        <f t="shared" si="1"/>
        <v>-5.7968413226302768</v>
      </c>
      <c r="L18" s="11">
        <f t="shared" si="3"/>
        <v>-118.25556298175569</v>
      </c>
      <c r="M18" s="12">
        <f t="shared" si="2"/>
        <v>-1.3139506997972855E-4</v>
      </c>
      <c r="N18" s="5"/>
    </row>
    <row r="19" spans="2:14" x14ac:dyDescent="0.2">
      <c r="B19" s="1" t="s">
        <v>9</v>
      </c>
      <c r="C19" s="18">
        <f>C8/C16</f>
        <v>0.5681818181818119</v>
      </c>
      <c r="F19" s="31">
        <v>0.41696759259259258</v>
      </c>
      <c r="G19" s="32">
        <v>19</v>
      </c>
      <c r="H19" s="33">
        <v>25.999999999997669</v>
      </c>
      <c r="I19" s="9">
        <v>3.2142857142854808E-2</v>
      </c>
      <c r="J19" s="11">
        <f t="shared" si="0"/>
        <v>-3.5714285714354484E-2</v>
      </c>
      <c r="K19" s="11">
        <f t="shared" si="1"/>
        <v>-5.7968413226441786</v>
      </c>
      <c r="L19" s="11">
        <f t="shared" si="3"/>
        <v>-124.05240430439987</v>
      </c>
      <c r="M19" s="12">
        <f t="shared" si="2"/>
        <v>-1.3783600478266652E-4</v>
      </c>
      <c r="N19" s="5"/>
    </row>
    <row r="20" spans="2:14" x14ac:dyDescent="0.2">
      <c r="B20" s="1" t="s">
        <v>29</v>
      </c>
      <c r="C20" s="19">
        <f ca="1">C18</f>
        <v>127.99999999999923</v>
      </c>
      <c r="F20" s="31">
        <v>0.41699074074074072</v>
      </c>
      <c r="G20" s="32">
        <v>19</v>
      </c>
      <c r="H20" s="33">
        <v>27.999999999996383</v>
      </c>
      <c r="I20" s="9">
        <v>3.2142857142854808E-2</v>
      </c>
      <c r="J20" s="11">
        <f t="shared" ref="J20" si="4">AVERAGE(I19:I20)*(H20-H19)</f>
        <v>6.4285714285668275E-2</v>
      </c>
      <c r="K20" s="11">
        <f t="shared" ref="K20" si="5">J20*$C$24</f>
        <v>10.43431438073196</v>
      </c>
      <c r="L20" s="11">
        <f t="shared" ref="L20:L21" si="6">L19+K20</f>
        <v>-113.61808992366791</v>
      </c>
      <c r="M20" s="12">
        <f t="shared" si="2"/>
        <v>-1.2624232213740878E-4</v>
      </c>
      <c r="N20" s="5"/>
    </row>
    <row r="21" spans="2:14" x14ac:dyDescent="0.2">
      <c r="B21" s="1" t="s">
        <v>31</v>
      </c>
      <c r="C21" s="17">
        <f>SUM(K7:K391)/1000</f>
        <v>900</v>
      </c>
      <c r="F21" s="31">
        <v>0.41701388888888885</v>
      </c>
      <c r="G21" s="32">
        <v>18.899999999999999</v>
      </c>
      <c r="H21" s="33">
        <v>29.999999999995097</v>
      </c>
      <c r="I21" s="9">
        <v>-6.7857142857146613E-2</v>
      </c>
      <c r="J21" s="11">
        <f>AVERAGE(I19:I21)*(H21-H19)</f>
        <v>-4.7619047619129337E-3</v>
      </c>
      <c r="K21" s="11">
        <f t="shared" ref="K21:K52" si="7">J21*$C$24</f>
        <v>-0.77291217635239517</v>
      </c>
      <c r="L21" s="11">
        <f t="shared" si="6"/>
        <v>-114.3910021000203</v>
      </c>
      <c r="M21" s="12">
        <f t="shared" si="2"/>
        <v>-1.27101113444467E-4</v>
      </c>
      <c r="N21" s="5"/>
    </row>
    <row r="22" spans="2:14" x14ac:dyDescent="0.2">
      <c r="B22" s="1" t="s">
        <v>10</v>
      </c>
      <c r="C22" s="20">
        <f>C21/C10</f>
        <v>1</v>
      </c>
      <c r="F22" s="31">
        <v>0.41703703703703704</v>
      </c>
      <c r="G22" s="32">
        <v>19</v>
      </c>
      <c r="H22" s="33">
        <v>31.999999999998607</v>
      </c>
      <c r="I22" s="9">
        <v>3.2142857142854808E-2</v>
      </c>
      <c r="J22" s="11">
        <f t="shared" ref="J22:J53" si="8">AVERAGE(I21:I22)*(H22-H21)</f>
        <v>-3.5714285714354484E-2</v>
      </c>
      <c r="K22" s="11">
        <f t="shared" si="7"/>
        <v>-5.7968413226441786</v>
      </c>
      <c r="L22" s="11">
        <f t="shared" si="3"/>
        <v>-120.18784342266449</v>
      </c>
      <c r="M22" s="12">
        <f t="shared" si="2"/>
        <v>-1.3354204824740499E-4</v>
      </c>
      <c r="N22" s="5"/>
    </row>
    <row r="23" spans="2:14" x14ac:dyDescent="0.2">
      <c r="B23" s="1" t="s">
        <v>28</v>
      </c>
      <c r="C23" s="14">
        <f>SUM(J7:J391)</f>
        <v>5544.8916666667283</v>
      </c>
      <c r="F23" s="31">
        <v>0.41706018518518517</v>
      </c>
      <c r="G23" s="32">
        <v>19</v>
      </c>
      <c r="H23" s="33">
        <v>33.999999999997321</v>
      </c>
      <c r="I23" s="9">
        <v>3.2142857142854808E-2</v>
      </c>
      <c r="J23" s="11">
        <f t="shared" si="8"/>
        <v>6.4285714285668275E-2</v>
      </c>
      <c r="K23" s="11">
        <f t="shared" si="7"/>
        <v>10.43431438073196</v>
      </c>
      <c r="L23" s="11">
        <f t="shared" si="3"/>
        <v>-109.75352904193252</v>
      </c>
      <c r="M23" s="12">
        <f t="shared" si="2"/>
        <v>-1.2194836560214725E-4</v>
      </c>
      <c r="N23" s="5"/>
    </row>
    <row r="24" spans="2:14" ht="17" thickBot="1" x14ac:dyDescent="0.25">
      <c r="B24" s="3" t="s">
        <v>19</v>
      </c>
      <c r="C24" s="21">
        <f>(C10/(C23/1000))</f>
        <v>162.31155703372445</v>
      </c>
      <c r="F24" s="31">
        <v>0.41708333333333331</v>
      </c>
      <c r="G24" s="32">
        <v>19</v>
      </c>
      <c r="H24" s="33">
        <v>35.999999999996035</v>
      </c>
      <c r="I24" s="9">
        <v>3.2142857142854808E-2</v>
      </c>
      <c r="J24" s="11">
        <f t="shared" si="8"/>
        <v>6.4285714285668275E-2</v>
      </c>
      <c r="K24" s="11">
        <f t="shared" si="7"/>
        <v>10.43431438073196</v>
      </c>
      <c r="L24" s="11">
        <f t="shared" si="3"/>
        <v>-99.319214661200562</v>
      </c>
      <c r="M24" s="12">
        <f t="shared" si="2"/>
        <v>-1.1035468295688951E-4</v>
      </c>
      <c r="N24" s="5"/>
    </row>
    <row r="25" spans="2:14" x14ac:dyDescent="0.2">
      <c r="F25" s="31">
        <v>0.41710648148148149</v>
      </c>
      <c r="G25" s="32">
        <v>19</v>
      </c>
      <c r="H25" s="33">
        <v>37.999999999999545</v>
      </c>
      <c r="I25" s="9">
        <v>3.2142857142854808E-2</v>
      </c>
      <c r="J25" s="11">
        <f t="shared" si="8"/>
        <v>6.4285714285822443E-2</v>
      </c>
      <c r="K25" s="11">
        <f t="shared" si="7"/>
        <v>10.434314380756984</v>
      </c>
      <c r="L25" s="11">
        <f t="shared" si="3"/>
        <v>-88.884900280443574</v>
      </c>
      <c r="M25" s="12">
        <f t="shared" si="2"/>
        <v>-9.8761000311603972E-5</v>
      </c>
      <c r="N25" s="5"/>
    </row>
    <row r="26" spans="2:14" x14ac:dyDescent="0.2">
      <c r="F26" s="31">
        <v>0.41712962962962963</v>
      </c>
      <c r="G26" s="32">
        <v>19</v>
      </c>
      <c r="H26" s="33">
        <v>39.999999999998259</v>
      </c>
      <c r="I26" s="9">
        <v>3.2142857142854808E-2</v>
      </c>
      <c r="J26" s="11">
        <f t="shared" si="8"/>
        <v>6.4285714285668275E-2</v>
      </c>
      <c r="K26" s="11">
        <f t="shared" si="7"/>
        <v>10.43431438073196</v>
      </c>
      <c r="L26" s="11">
        <f t="shared" si="3"/>
        <v>-78.450585899711612</v>
      </c>
      <c r="M26" s="12">
        <f t="shared" si="2"/>
        <v>-8.7167317666346232E-5</v>
      </c>
      <c r="N26" s="5"/>
    </row>
    <row r="27" spans="2:14" x14ac:dyDescent="0.2">
      <c r="F27" s="31">
        <v>0.41715277777777776</v>
      </c>
      <c r="G27" s="32">
        <v>19</v>
      </c>
      <c r="H27" s="33">
        <v>41.999999999996973</v>
      </c>
      <c r="I27" s="9">
        <v>3.2142857142854808E-2</v>
      </c>
      <c r="J27" s="11">
        <f t="shared" si="8"/>
        <v>6.4285714285668275E-2</v>
      </c>
      <c r="K27" s="11">
        <f t="shared" si="7"/>
        <v>10.43431438073196</v>
      </c>
      <c r="L27" s="11">
        <f t="shared" si="3"/>
        <v>-68.01627151897965</v>
      </c>
      <c r="M27" s="12">
        <f t="shared" si="2"/>
        <v>-7.5573635021088505E-5</v>
      </c>
      <c r="N27" s="5"/>
    </row>
    <row r="28" spans="2:14" x14ac:dyDescent="0.2">
      <c r="F28" s="31">
        <v>0.41717592592592595</v>
      </c>
      <c r="G28" s="32">
        <v>19</v>
      </c>
      <c r="H28" s="33">
        <v>44.000000000000483</v>
      </c>
      <c r="I28" s="9">
        <v>3.2142857142854808E-2</v>
      </c>
      <c r="J28" s="11">
        <f t="shared" si="8"/>
        <v>6.4285714285822443E-2</v>
      </c>
      <c r="K28" s="11">
        <f t="shared" si="7"/>
        <v>10.434314380756984</v>
      </c>
      <c r="L28" s="11">
        <f t="shared" si="3"/>
        <v>-57.581957138222663</v>
      </c>
      <c r="M28" s="12">
        <f t="shared" si="2"/>
        <v>-6.3979952375802955E-5</v>
      </c>
      <c r="N28" s="5"/>
    </row>
    <row r="29" spans="2:14" x14ac:dyDescent="0.2">
      <c r="F29" s="31">
        <v>0.41719907407407408</v>
      </c>
      <c r="G29" s="32">
        <v>19</v>
      </c>
      <c r="H29" s="33">
        <v>45.999999999999197</v>
      </c>
      <c r="I29" s="9">
        <v>3.2142857142854808E-2</v>
      </c>
      <c r="J29" s="11">
        <f t="shared" si="8"/>
        <v>6.4285714285668275E-2</v>
      </c>
      <c r="K29" s="11">
        <f t="shared" si="7"/>
        <v>10.43431438073196</v>
      </c>
      <c r="L29" s="11">
        <f t="shared" si="3"/>
        <v>-47.147642757490701</v>
      </c>
      <c r="M29" s="12">
        <f t="shared" si="2"/>
        <v>-5.2386269730545221E-5</v>
      </c>
      <c r="N29" s="5"/>
    </row>
    <row r="30" spans="2:14" x14ac:dyDescent="0.2">
      <c r="F30" s="31">
        <v>0.41722222222222222</v>
      </c>
      <c r="G30" s="32">
        <v>19</v>
      </c>
      <c r="H30" s="33">
        <v>47.999999999997911</v>
      </c>
      <c r="I30" s="9">
        <v>3.2142857142854808E-2</v>
      </c>
      <c r="J30" s="11">
        <f t="shared" si="8"/>
        <v>6.4285714285668275E-2</v>
      </c>
      <c r="K30" s="11">
        <f t="shared" si="7"/>
        <v>10.43431438073196</v>
      </c>
      <c r="L30" s="11">
        <f t="shared" si="3"/>
        <v>-36.713328376758739</v>
      </c>
      <c r="M30" s="12">
        <f t="shared" si="2"/>
        <v>-4.0792587085287487E-5</v>
      </c>
      <c r="N30" s="5"/>
    </row>
    <row r="31" spans="2:14" x14ac:dyDescent="0.2">
      <c r="F31" s="31">
        <v>0.41724537037037041</v>
      </c>
      <c r="G31" s="32">
        <v>19</v>
      </c>
      <c r="H31" s="33">
        <v>50.000000000001421</v>
      </c>
      <c r="I31" s="9">
        <v>3.2142857142854808E-2</v>
      </c>
      <c r="J31" s="11">
        <f t="shared" si="8"/>
        <v>6.4285714285822443E-2</v>
      </c>
      <c r="K31" s="11">
        <f t="shared" si="7"/>
        <v>10.434314380756984</v>
      </c>
      <c r="L31" s="11">
        <f t="shared" si="3"/>
        <v>-26.279013996001755</v>
      </c>
      <c r="M31" s="12">
        <f t="shared" si="2"/>
        <v>-2.9198904440001951E-5</v>
      </c>
      <c r="N31" s="5"/>
    </row>
    <row r="32" spans="2:14" x14ac:dyDescent="0.2">
      <c r="F32" s="31">
        <v>0.41726851851851854</v>
      </c>
      <c r="G32" s="32">
        <v>19</v>
      </c>
      <c r="H32" s="33">
        <v>52.000000000000135</v>
      </c>
      <c r="I32" s="9">
        <v>3.2142857142854808E-2</v>
      </c>
      <c r="J32" s="11">
        <f t="shared" si="8"/>
        <v>6.4285714285668275E-2</v>
      </c>
      <c r="K32" s="11">
        <f t="shared" si="7"/>
        <v>10.43431438073196</v>
      </c>
      <c r="L32" s="11">
        <f t="shared" si="3"/>
        <v>-15.844699615269795</v>
      </c>
      <c r="M32" s="12">
        <f t="shared" si="2"/>
        <v>-1.7605221794744217E-5</v>
      </c>
      <c r="N32" s="5"/>
    </row>
    <row r="33" spans="6:14" x14ac:dyDescent="0.2">
      <c r="F33" s="31">
        <v>0.41729166666666667</v>
      </c>
      <c r="G33" s="32">
        <v>19</v>
      </c>
      <c r="H33" s="33">
        <v>53.999999999998849</v>
      </c>
      <c r="I33" s="9">
        <v>3.2142857142854808E-2</v>
      </c>
      <c r="J33" s="11">
        <f t="shared" si="8"/>
        <v>6.4285714285668275E-2</v>
      </c>
      <c r="K33" s="11">
        <f t="shared" si="7"/>
        <v>10.43431438073196</v>
      </c>
      <c r="L33" s="11">
        <f t="shared" si="3"/>
        <v>-5.4103852345378343</v>
      </c>
      <c r="M33" s="12">
        <f t="shared" si="2"/>
        <v>-6.0115391494864828E-6</v>
      </c>
      <c r="N33" s="5"/>
    </row>
    <row r="34" spans="6:14" x14ac:dyDescent="0.2">
      <c r="F34" s="31">
        <v>0.41731481481481486</v>
      </c>
      <c r="G34" s="32">
        <v>19</v>
      </c>
      <c r="H34" s="33">
        <v>56.000000000002359</v>
      </c>
      <c r="I34" s="9">
        <v>3.2142857142854808E-2</v>
      </c>
      <c r="J34" s="11">
        <f t="shared" si="8"/>
        <v>6.4285714285822443E-2</v>
      </c>
      <c r="K34" s="11">
        <f t="shared" si="7"/>
        <v>10.434314380756984</v>
      </c>
      <c r="L34" s="11">
        <f t="shared" si="3"/>
        <v>5.0239291462191495</v>
      </c>
      <c r="M34" s="12">
        <f t="shared" si="2"/>
        <v>5.5821434957990547E-6</v>
      </c>
      <c r="N34" s="5"/>
    </row>
    <row r="35" spans="6:14" x14ac:dyDescent="0.2">
      <c r="F35" s="31">
        <v>0.41733796296296299</v>
      </c>
      <c r="G35" s="32">
        <v>19.149999999999999</v>
      </c>
      <c r="H35" s="33">
        <v>58.000000000001073</v>
      </c>
      <c r="I35" s="9">
        <v>0.18214285714285339</v>
      </c>
      <c r="J35" s="11">
        <f t="shared" si="8"/>
        <v>0.21428571428557039</v>
      </c>
      <c r="K35" s="11">
        <f t="shared" si="7"/>
        <v>34.781047935774744</v>
      </c>
      <c r="L35" s="11">
        <f t="shared" si="3"/>
        <v>39.804977081993897</v>
      </c>
      <c r="M35" s="12">
        <f t="shared" si="2"/>
        <v>4.4227752313326553E-5</v>
      </c>
      <c r="N35" s="5"/>
    </row>
    <row r="36" spans="6:14" x14ac:dyDescent="0.2">
      <c r="F36" s="31">
        <v>0.41736111111111113</v>
      </c>
      <c r="G36" s="32">
        <v>20.05</v>
      </c>
      <c r="H36" s="33">
        <v>59.999999999999787</v>
      </c>
      <c r="I36" s="9">
        <v>1.0821428571428555</v>
      </c>
      <c r="J36" s="11">
        <f t="shared" si="8"/>
        <v>1.264285714284896</v>
      </c>
      <c r="K36" s="11">
        <f t="shared" si="7"/>
        <v>205.20818282107595</v>
      </c>
      <c r="L36" s="11">
        <f t="shared" si="3"/>
        <v>245.01315990306983</v>
      </c>
      <c r="M36" s="12">
        <f t="shared" si="2"/>
        <v>2.7223684433674427E-4</v>
      </c>
      <c r="N36" s="5"/>
    </row>
    <row r="37" spans="6:14" x14ac:dyDescent="0.2">
      <c r="F37" s="31">
        <v>0.4173842592592592</v>
      </c>
      <c r="G37" s="32">
        <v>21</v>
      </c>
      <c r="H37" s="33">
        <v>61.999999999993705</v>
      </c>
      <c r="I37" s="9">
        <v>2.0321428571428548</v>
      </c>
      <c r="J37" s="11">
        <f t="shared" si="8"/>
        <v>3.1142857142762392</v>
      </c>
      <c r="K37" s="11">
        <f t="shared" si="7"/>
        <v>505.4845633320611</v>
      </c>
      <c r="L37" s="11">
        <f t="shared" si="3"/>
        <v>750.49772323513093</v>
      </c>
      <c r="M37" s="12">
        <f t="shared" si="2"/>
        <v>8.3388635915014543E-4</v>
      </c>
      <c r="N37" s="5"/>
    </row>
    <row r="38" spans="6:14" x14ac:dyDescent="0.2">
      <c r="F38" s="31">
        <v>0.41740740740740739</v>
      </c>
      <c r="G38" s="32">
        <v>23.1</v>
      </c>
      <c r="H38" s="33">
        <v>63.999999999997215</v>
      </c>
      <c r="I38" s="9">
        <v>4.1321428571428562</v>
      </c>
      <c r="J38" s="11">
        <f t="shared" si="8"/>
        <v>6.1642857142965299</v>
      </c>
      <c r="K38" s="11">
        <f t="shared" si="7"/>
        <v>1000.5348122882141</v>
      </c>
      <c r="L38" s="11">
        <f t="shared" si="3"/>
        <v>1751.0325355233449</v>
      </c>
      <c r="M38" s="12">
        <f t="shared" si="2"/>
        <v>1.9455917061370499E-3</v>
      </c>
      <c r="N38" s="5"/>
    </row>
    <row r="39" spans="6:14" x14ac:dyDescent="0.2">
      <c r="F39" s="31">
        <v>0.41743055555555553</v>
      </c>
      <c r="G39" s="32">
        <v>25.9</v>
      </c>
      <c r="H39" s="33">
        <v>65.999999999995936</v>
      </c>
      <c r="I39" s="9">
        <v>6.9321428571428534</v>
      </c>
      <c r="J39" s="11">
        <f t="shared" si="8"/>
        <v>11.064285714278634</v>
      </c>
      <c r="K39" s="11">
        <f t="shared" si="7"/>
        <v>1795.8614417505594</v>
      </c>
      <c r="L39" s="11">
        <f t="shared" si="3"/>
        <v>3546.8939772739041</v>
      </c>
      <c r="M39" s="12">
        <f t="shared" si="2"/>
        <v>3.9409933080821156E-3</v>
      </c>
      <c r="N39" s="5"/>
    </row>
    <row r="40" spans="6:14" x14ac:dyDescent="0.2">
      <c r="F40" s="31">
        <v>0.41745370370370366</v>
      </c>
      <c r="G40" s="32">
        <v>31.7</v>
      </c>
      <c r="H40" s="33">
        <v>67.999999999994643</v>
      </c>
      <c r="I40" s="9">
        <v>12.732142857142854</v>
      </c>
      <c r="J40" s="11">
        <f t="shared" si="8"/>
        <v>19.664285714272992</v>
      </c>
      <c r="K40" s="11">
        <f t="shared" si="7"/>
        <v>3191.7408322396736</v>
      </c>
      <c r="L40" s="11">
        <f t="shared" si="3"/>
        <v>6738.6348095135781</v>
      </c>
      <c r="M40" s="12">
        <f t="shared" si="2"/>
        <v>7.4873720105706424E-3</v>
      </c>
      <c r="N40" s="5"/>
    </row>
    <row r="41" spans="6:14" x14ac:dyDescent="0.2">
      <c r="F41" s="31">
        <v>0.41747685185185185</v>
      </c>
      <c r="G41" s="32">
        <v>36.950000000000003</v>
      </c>
      <c r="H41" s="33">
        <v>69.999999999998153</v>
      </c>
      <c r="I41" s="9">
        <v>17.982142857142858</v>
      </c>
      <c r="J41" s="11">
        <f t="shared" si="8"/>
        <v>30.714285714339617</v>
      </c>
      <c r="K41" s="11">
        <f t="shared" si="7"/>
        <v>4985.283537473143</v>
      </c>
      <c r="L41" s="11">
        <f t="shared" si="3"/>
        <v>11723.91834698672</v>
      </c>
      <c r="M41" s="12">
        <f t="shared" si="2"/>
        <v>1.3026575941096356E-2</v>
      </c>
      <c r="N41" s="5"/>
    </row>
    <row r="42" spans="6:14" x14ac:dyDescent="0.2">
      <c r="F42" s="31">
        <v>0.41749999999999998</v>
      </c>
      <c r="G42" s="32">
        <v>42.2</v>
      </c>
      <c r="H42" s="33">
        <v>71.999999999996874</v>
      </c>
      <c r="I42" s="9">
        <v>23.232142857142858</v>
      </c>
      <c r="J42" s="11">
        <f t="shared" si="8"/>
        <v>41.214285714259361</v>
      </c>
      <c r="K42" s="11">
        <f t="shared" si="7"/>
        <v>6689.554886314223</v>
      </c>
      <c r="L42" s="11">
        <f t="shared" si="3"/>
        <v>18413.473233300945</v>
      </c>
      <c r="M42" s="12">
        <f t="shared" si="2"/>
        <v>2.0459414703667717E-2</v>
      </c>
      <c r="N42" s="5"/>
    </row>
    <row r="43" spans="6:14" x14ac:dyDescent="0.2">
      <c r="F43" s="31">
        <v>0.41752314814814812</v>
      </c>
      <c r="G43" s="32">
        <v>43.8</v>
      </c>
      <c r="H43" s="33">
        <v>73.99999999999558</v>
      </c>
      <c r="I43" s="9">
        <v>24.832142857142852</v>
      </c>
      <c r="J43" s="11">
        <f t="shared" si="8"/>
        <v>48.06428571425463</v>
      </c>
      <c r="K43" s="11">
        <f t="shared" si="7"/>
        <v>7801.389051994468</v>
      </c>
      <c r="L43" s="11">
        <f t="shared" si="3"/>
        <v>26214.862285295414</v>
      </c>
      <c r="M43" s="12">
        <f t="shared" si="2"/>
        <v>2.912762476143935E-2</v>
      </c>
      <c r="N43" s="5"/>
    </row>
    <row r="44" spans="6:14" x14ac:dyDescent="0.2">
      <c r="F44" s="31">
        <v>0.4175462962962963</v>
      </c>
      <c r="G44" s="32">
        <v>58.15</v>
      </c>
      <c r="H44" s="33">
        <v>75.999999999999091</v>
      </c>
      <c r="I44" s="9">
        <v>39.18214285714285</v>
      </c>
      <c r="J44" s="11">
        <f t="shared" si="8"/>
        <v>64.014285714398056</v>
      </c>
      <c r="K44" s="11">
        <f t="shared" si="7"/>
        <v>10390.258386705653</v>
      </c>
      <c r="L44" s="11">
        <f t="shared" si="3"/>
        <v>36605.120672001067</v>
      </c>
      <c r="M44" s="12">
        <f t="shared" si="2"/>
        <v>4.0672356302223406E-2</v>
      </c>
      <c r="N44" s="5"/>
    </row>
    <row r="45" spans="6:14" x14ac:dyDescent="0.2">
      <c r="F45" s="31">
        <v>0.41756944444444444</v>
      </c>
      <c r="G45" s="32">
        <v>58.9</v>
      </c>
      <c r="H45" s="33">
        <v>77.999999999997812</v>
      </c>
      <c r="I45" s="9">
        <v>39.93214285714285</v>
      </c>
      <c r="J45" s="11">
        <f t="shared" si="8"/>
        <v>79.114285714235109</v>
      </c>
      <c r="K45" s="11">
        <f t="shared" si="7"/>
        <v>12841.162897888444</v>
      </c>
      <c r="L45" s="11">
        <f t="shared" si="3"/>
        <v>49446.283569889507</v>
      </c>
      <c r="M45" s="12">
        <f t="shared" si="2"/>
        <v>5.4940315077655011E-2</v>
      </c>
      <c r="N45" s="5"/>
    </row>
    <row r="46" spans="6:14" x14ac:dyDescent="0.2">
      <c r="F46" s="31">
        <v>0.41759259259259257</v>
      </c>
      <c r="G46" s="32">
        <v>61.85</v>
      </c>
      <c r="H46" s="33">
        <v>79.999999999996518</v>
      </c>
      <c r="I46" s="9">
        <v>42.882142857142853</v>
      </c>
      <c r="J46" s="11">
        <f t="shared" si="8"/>
        <v>82.814285714232156</v>
      </c>
      <c r="K46" s="11">
        <f t="shared" si="7"/>
        <v>13441.715658912744</v>
      </c>
      <c r="L46" s="11">
        <f t="shared" si="3"/>
        <v>62887.999228802248</v>
      </c>
      <c r="M46" s="12">
        <f t="shared" si="2"/>
        <v>6.9875554698669171E-2</v>
      </c>
      <c r="N46" s="5"/>
    </row>
    <row r="47" spans="6:14" x14ac:dyDescent="0.2">
      <c r="F47" s="31">
        <v>0.41761574074074076</v>
      </c>
      <c r="G47" s="32">
        <v>68.5</v>
      </c>
      <c r="H47" s="33">
        <v>82.000000000000028</v>
      </c>
      <c r="I47" s="9">
        <v>49.532142857142858</v>
      </c>
      <c r="J47" s="11">
        <f t="shared" si="8"/>
        <v>92.4142857144479</v>
      </c>
      <c r="K47" s="11">
        <f t="shared" si="7"/>
        <v>14999.906606471517</v>
      </c>
      <c r="L47" s="11">
        <f t="shared" si="3"/>
        <v>77887.905835273763</v>
      </c>
      <c r="M47" s="12">
        <f t="shared" si="2"/>
        <v>8.6542117594748627E-2</v>
      </c>
      <c r="N47" s="5"/>
    </row>
    <row r="48" spans="6:14" x14ac:dyDescent="0.2">
      <c r="F48" s="31">
        <v>0.41763888888888889</v>
      </c>
      <c r="G48" s="32">
        <v>69.3</v>
      </c>
      <c r="H48" s="33">
        <v>83.999999999998749</v>
      </c>
      <c r="I48" s="9">
        <v>50.332142857142856</v>
      </c>
      <c r="J48" s="11">
        <f t="shared" si="8"/>
        <v>99.86428571422185</v>
      </c>
      <c r="K48" s="11">
        <f t="shared" si="7"/>
        <v>16209.127706336074</v>
      </c>
      <c r="L48" s="11">
        <f t="shared" si="3"/>
        <v>94097.033541609839</v>
      </c>
      <c r="M48" s="12">
        <f t="shared" si="2"/>
        <v>0.1045522594906776</v>
      </c>
      <c r="N48" s="5"/>
    </row>
    <row r="49" spans="6:14" x14ac:dyDescent="0.2">
      <c r="F49" s="31">
        <v>0.41766203703703703</v>
      </c>
      <c r="G49" s="32">
        <v>69.05</v>
      </c>
      <c r="H49" s="33">
        <v>85.999999999997456</v>
      </c>
      <c r="I49" s="9">
        <v>50.082142857142856</v>
      </c>
      <c r="J49" s="11">
        <f t="shared" si="8"/>
        <v>100.41428571422078</v>
      </c>
      <c r="K49" s="11">
        <f t="shared" si="7"/>
        <v>16298.39906270445</v>
      </c>
      <c r="L49" s="11">
        <f t="shared" si="3"/>
        <v>110395.43260431429</v>
      </c>
      <c r="M49" s="12">
        <f t="shared" si="2"/>
        <v>0.12266159178257144</v>
      </c>
      <c r="N49" s="5"/>
    </row>
    <row r="50" spans="6:14" x14ac:dyDescent="0.2">
      <c r="F50" s="31">
        <v>0.41768518518518521</v>
      </c>
      <c r="G50" s="32">
        <v>72.599999999999994</v>
      </c>
      <c r="H50" s="33">
        <v>88.000000000000966</v>
      </c>
      <c r="I50" s="9">
        <v>53.632142857142853</v>
      </c>
      <c r="J50" s="11">
        <f t="shared" si="8"/>
        <v>103.71428571446774</v>
      </c>
      <c r="K50" s="11">
        <f t="shared" si="7"/>
        <v>16834.027200955825</v>
      </c>
      <c r="L50" s="11">
        <f t="shared" si="3"/>
        <v>127229.45980527012</v>
      </c>
      <c r="M50" s="12">
        <f t="shared" si="2"/>
        <v>0.14136606645030014</v>
      </c>
      <c r="N50" s="5"/>
    </row>
    <row r="51" spans="6:14" x14ac:dyDescent="0.2">
      <c r="F51" s="31">
        <v>0.41770833333333335</v>
      </c>
      <c r="G51" s="32">
        <v>69.95</v>
      </c>
      <c r="H51" s="33">
        <v>89.999999999999687</v>
      </c>
      <c r="I51" s="9">
        <v>50.982142857142861</v>
      </c>
      <c r="J51" s="11">
        <f t="shared" si="8"/>
        <v>104.61428571421881</v>
      </c>
      <c r="K51" s="11">
        <f t="shared" si="7"/>
        <v>16980.107602245771</v>
      </c>
      <c r="L51" s="11">
        <f t="shared" si="3"/>
        <v>144209.56740751589</v>
      </c>
      <c r="M51" s="12">
        <f t="shared" si="2"/>
        <v>0.16023285267501766</v>
      </c>
      <c r="N51" s="5"/>
    </row>
    <row r="52" spans="6:14" x14ac:dyDescent="0.2">
      <c r="F52" s="31">
        <v>0.41773148148148148</v>
      </c>
      <c r="G52" s="32">
        <v>71.599999999999994</v>
      </c>
      <c r="H52" s="33">
        <v>91.999999999998394</v>
      </c>
      <c r="I52" s="9">
        <v>52.632142857142853</v>
      </c>
      <c r="J52" s="11">
        <f t="shared" si="8"/>
        <v>103.61428571421872</v>
      </c>
      <c r="K52" s="11">
        <f t="shared" si="7"/>
        <v>16817.796045212035</v>
      </c>
      <c r="L52" s="11">
        <f t="shared" si="3"/>
        <v>161027.36345272794</v>
      </c>
      <c r="M52" s="12">
        <f t="shared" si="2"/>
        <v>0.17891929272525325</v>
      </c>
    </row>
    <row r="53" spans="6:14" x14ac:dyDescent="0.2">
      <c r="F53" s="31">
        <v>0.41775462962962967</v>
      </c>
      <c r="G53" s="32">
        <v>72.05</v>
      </c>
      <c r="H53" s="33">
        <v>94.000000000001904</v>
      </c>
      <c r="I53" s="9">
        <v>53.082142857142856</v>
      </c>
      <c r="J53" s="11">
        <f t="shared" si="8"/>
        <v>105.71428571447125</v>
      </c>
      <c r="K53" s="11">
        <f t="shared" ref="K53:K72" si="9">J53*$C$24</f>
        <v>17158.650315023842</v>
      </c>
      <c r="L53" s="11">
        <f t="shared" si="3"/>
        <v>178186.01376775178</v>
      </c>
      <c r="M53" s="12">
        <f t="shared" si="2"/>
        <v>0.19798445974194642</v>
      </c>
    </row>
    <row r="54" spans="6:14" x14ac:dyDescent="0.2">
      <c r="F54" s="31">
        <v>0.4177777777777778</v>
      </c>
      <c r="G54" s="32">
        <v>71.150000000000006</v>
      </c>
      <c r="H54" s="33">
        <v>96.000000000000625</v>
      </c>
      <c r="I54" s="9">
        <v>52.182142857142864</v>
      </c>
      <c r="J54" s="11">
        <f t="shared" ref="J54:J84" si="10">AVERAGE(I53:I54)*(H54-H53)</f>
        <v>105.2642857142184</v>
      </c>
      <c r="K54" s="11">
        <f t="shared" si="9"/>
        <v>17085.610114317627</v>
      </c>
      <c r="L54" s="11">
        <f t="shared" si="3"/>
        <v>195271.6238820694</v>
      </c>
      <c r="M54" s="12">
        <f t="shared" si="2"/>
        <v>0.2169684709800771</v>
      </c>
    </row>
    <row r="55" spans="6:14" x14ac:dyDescent="0.2">
      <c r="F55" s="31">
        <v>0.41780092592592594</v>
      </c>
      <c r="G55" s="32">
        <v>68.150000000000006</v>
      </c>
      <c r="H55" s="33">
        <v>97.999999999999332</v>
      </c>
      <c r="I55" s="9">
        <v>49.182142857142864</v>
      </c>
      <c r="J55" s="11">
        <f t="shared" si="10"/>
        <v>101.36428571422019</v>
      </c>
      <c r="K55" s="11">
        <f t="shared" si="9"/>
        <v>16452.59504188639</v>
      </c>
      <c r="L55" s="11">
        <f t="shared" si="3"/>
        <v>211724.21892395578</v>
      </c>
      <c r="M55" s="12">
        <f t="shared" si="2"/>
        <v>0.23524913213772863</v>
      </c>
    </row>
    <row r="56" spans="6:14" x14ac:dyDescent="0.2">
      <c r="F56" s="31">
        <v>0.41782407407407413</v>
      </c>
      <c r="G56" s="32">
        <v>69.3</v>
      </c>
      <c r="H56" s="33">
        <v>100.00000000000284</v>
      </c>
      <c r="I56" s="9">
        <v>50.332142857142856</v>
      </c>
      <c r="J56" s="11">
        <f t="shared" si="10"/>
        <v>99.514285714460371</v>
      </c>
      <c r="K56" s="11">
        <f t="shared" si="9"/>
        <v>16152.318661412985</v>
      </c>
      <c r="L56" s="11">
        <f t="shared" si="3"/>
        <v>227876.53758536876</v>
      </c>
      <c r="M56" s="12">
        <f t="shared" si="2"/>
        <v>0.25319615287263197</v>
      </c>
    </row>
    <row r="57" spans="6:14" x14ac:dyDescent="0.2">
      <c r="F57" s="31">
        <v>0.41784722222222226</v>
      </c>
      <c r="G57" s="32">
        <v>70.099999999999994</v>
      </c>
      <c r="H57" s="33">
        <v>102.00000000000156</v>
      </c>
      <c r="I57" s="9">
        <v>51.132142857142853</v>
      </c>
      <c r="J57" s="11">
        <f t="shared" si="10"/>
        <v>101.46428571422082</v>
      </c>
      <c r="K57" s="11">
        <f t="shared" si="9"/>
        <v>16468.826197589868</v>
      </c>
      <c r="L57" s="11">
        <f t="shared" si="3"/>
        <v>244345.36378295862</v>
      </c>
      <c r="M57" s="12">
        <f t="shared" si="2"/>
        <v>0.27149484864773182</v>
      </c>
    </row>
    <row r="58" spans="6:14" x14ac:dyDescent="0.2">
      <c r="F58" s="31">
        <v>0.41787037037037034</v>
      </c>
      <c r="G58" s="32">
        <v>69.150000000000006</v>
      </c>
      <c r="H58" s="33">
        <v>103.99999999999548</v>
      </c>
      <c r="I58" s="9">
        <v>50.182142857142864</v>
      </c>
      <c r="J58" s="11">
        <f t="shared" si="10"/>
        <v>101.31428571397761</v>
      </c>
      <c r="K58" s="11">
        <f t="shared" si="9"/>
        <v>16444.479463995332</v>
      </c>
      <c r="L58" s="11">
        <f t="shared" si="3"/>
        <v>260789.84324695397</v>
      </c>
      <c r="M58" s="12">
        <f t="shared" si="2"/>
        <v>0.28976649249661551</v>
      </c>
    </row>
    <row r="59" spans="6:14" x14ac:dyDescent="0.2">
      <c r="F59" s="31">
        <v>0.41789351851851847</v>
      </c>
      <c r="G59" s="32">
        <v>69.3</v>
      </c>
      <c r="H59" s="33">
        <v>105.99999999999419</v>
      </c>
      <c r="I59" s="9">
        <v>50.332142857142856</v>
      </c>
      <c r="J59" s="11">
        <f t="shared" si="10"/>
        <v>100.51428571422073</v>
      </c>
      <c r="K59" s="11">
        <f t="shared" si="9"/>
        <v>16314.630218407814</v>
      </c>
      <c r="L59" s="11">
        <f t="shared" si="3"/>
        <v>277104.47346536181</v>
      </c>
      <c r="M59" s="12">
        <f t="shared" si="2"/>
        <v>0.30789385940595754</v>
      </c>
    </row>
    <row r="60" spans="6:14" x14ac:dyDescent="0.2">
      <c r="F60" s="31">
        <v>0.41791666666666666</v>
      </c>
      <c r="G60" s="32">
        <v>67.2</v>
      </c>
      <c r="H60" s="33">
        <v>107.9999999999977</v>
      </c>
      <c r="I60" s="9">
        <v>48.232142857142861</v>
      </c>
      <c r="J60" s="11">
        <f t="shared" si="10"/>
        <v>98.564285714458705</v>
      </c>
      <c r="K60" s="11">
        <f t="shared" si="9"/>
        <v>15998.122682230676</v>
      </c>
      <c r="L60" s="11">
        <f t="shared" si="3"/>
        <v>293102.59614759247</v>
      </c>
      <c r="M60" s="12">
        <f t="shared" si="2"/>
        <v>0.32566955127510272</v>
      </c>
    </row>
    <row r="61" spans="6:14" x14ac:dyDescent="0.2">
      <c r="F61" s="31">
        <v>0.41793981481481479</v>
      </c>
      <c r="G61" s="32">
        <v>67.2</v>
      </c>
      <c r="H61" s="33">
        <v>109.99999999999642</v>
      </c>
      <c r="I61" s="9">
        <v>48.232142857142861</v>
      </c>
      <c r="J61" s="11">
        <f t="shared" si="10"/>
        <v>96.464285714224033</v>
      </c>
      <c r="K61" s="11">
        <f t="shared" si="9"/>
        <v>15657.268412421765</v>
      </c>
      <c r="L61" s="11">
        <f t="shared" si="3"/>
        <v>308759.86456001422</v>
      </c>
      <c r="M61" s="12">
        <f t="shared" si="2"/>
        <v>0.3430665161777936</v>
      </c>
    </row>
    <row r="62" spans="6:14" x14ac:dyDescent="0.2">
      <c r="F62" s="31">
        <v>0.41796296296296293</v>
      </c>
      <c r="G62" s="32">
        <v>66.2</v>
      </c>
      <c r="H62" s="33">
        <v>111.99999999999513</v>
      </c>
      <c r="I62" s="9">
        <v>47.232142857142861</v>
      </c>
      <c r="J62" s="11">
        <f t="shared" si="10"/>
        <v>95.46428571422399</v>
      </c>
      <c r="K62" s="11">
        <f t="shared" si="9"/>
        <v>15494.956855388034</v>
      </c>
      <c r="L62" s="11">
        <f t="shared" si="3"/>
        <v>324254.82141540223</v>
      </c>
      <c r="M62" s="12">
        <f t="shared" si="2"/>
        <v>0.3602831349060025</v>
      </c>
    </row>
    <row r="63" spans="6:14" x14ac:dyDescent="0.2">
      <c r="F63" s="31">
        <v>0.41798611111111111</v>
      </c>
      <c r="G63" s="32">
        <v>65.05</v>
      </c>
      <c r="H63" s="33">
        <v>113.99999999999864</v>
      </c>
      <c r="I63" s="9">
        <v>46.082142857142856</v>
      </c>
      <c r="J63" s="11">
        <f t="shared" si="10"/>
        <v>93.314285714449483</v>
      </c>
      <c r="K63" s="11">
        <f t="shared" si="9"/>
        <v>15145.987007802127</v>
      </c>
      <c r="L63" s="11">
        <f t="shared" si="3"/>
        <v>339400.80842320435</v>
      </c>
      <c r="M63" s="12">
        <f t="shared" si="2"/>
        <v>0.37711200935911593</v>
      </c>
    </row>
    <row r="64" spans="6:14" x14ac:dyDescent="0.2">
      <c r="F64" s="31">
        <v>0.41799768518518521</v>
      </c>
      <c r="G64" s="32">
        <v>64.349999999999994</v>
      </c>
      <c r="H64" s="33">
        <v>115.0000000000004</v>
      </c>
      <c r="I64" s="9">
        <v>45.382142857142853</v>
      </c>
      <c r="J64" s="11">
        <f t="shared" si="10"/>
        <v>45.732142857223444</v>
      </c>
      <c r="K64" s="11">
        <f t="shared" si="9"/>
        <v>7422.8553136446571</v>
      </c>
      <c r="L64" s="11">
        <f t="shared" si="3"/>
        <v>346823.66373684898</v>
      </c>
      <c r="M64" s="12">
        <f t="shared" si="2"/>
        <v>0.38535962637427662</v>
      </c>
    </row>
    <row r="65" spans="6:13" x14ac:dyDescent="0.2">
      <c r="F65" s="31">
        <v>0.41800925925925925</v>
      </c>
      <c r="G65" s="32">
        <v>62.8</v>
      </c>
      <c r="H65" s="33">
        <v>115.99999999999736</v>
      </c>
      <c r="I65" s="9">
        <v>43.832142857142856</v>
      </c>
      <c r="J65" s="11">
        <f t="shared" si="10"/>
        <v>44.607142857007197</v>
      </c>
      <c r="K65" s="11">
        <f t="shared" si="9"/>
        <v>7240.2548119466182</v>
      </c>
      <c r="L65" s="11">
        <f t="shared" si="3"/>
        <v>354063.91854879557</v>
      </c>
      <c r="M65" s="12">
        <f t="shared" si="2"/>
        <v>0.39340435394310619</v>
      </c>
    </row>
    <row r="66" spans="6:13" x14ac:dyDescent="0.2">
      <c r="F66" s="31">
        <v>0.41802083333333334</v>
      </c>
      <c r="G66" s="32">
        <v>62.45</v>
      </c>
      <c r="H66" s="33">
        <v>116.9999999999991</v>
      </c>
      <c r="I66" s="9">
        <v>43.482142857142861</v>
      </c>
      <c r="J66" s="11">
        <f t="shared" si="10"/>
        <v>43.657142857219171</v>
      </c>
      <c r="K66" s="11">
        <f t="shared" si="9"/>
        <v>7086.0588327989853</v>
      </c>
      <c r="L66" s="11">
        <f t="shared" si="3"/>
        <v>361149.97738159454</v>
      </c>
      <c r="M66" s="12">
        <f t="shared" si="2"/>
        <v>0.40127775264621618</v>
      </c>
    </row>
    <row r="67" spans="6:13" x14ac:dyDescent="0.2">
      <c r="F67" s="31">
        <v>0.41803240740740738</v>
      </c>
      <c r="G67" s="32">
        <v>61.5</v>
      </c>
      <c r="H67" s="33">
        <v>117.99999999999606</v>
      </c>
      <c r="I67" s="9">
        <v>42.532142857142858</v>
      </c>
      <c r="J67" s="11">
        <f t="shared" si="10"/>
        <v>43.00714285701207</v>
      </c>
      <c r="K67" s="11">
        <f t="shared" si="9"/>
        <v>6980.5563206934503</v>
      </c>
      <c r="L67" s="11">
        <f t="shared" si="3"/>
        <v>368130.533702288</v>
      </c>
      <c r="M67" s="12">
        <f t="shared" si="2"/>
        <v>0.40903392633587554</v>
      </c>
    </row>
    <row r="68" spans="6:13" x14ac:dyDescent="0.2">
      <c r="F68" s="31">
        <v>0.41805555555555557</v>
      </c>
      <c r="G68" s="32">
        <v>60.15</v>
      </c>
      <c r="H68" s="33">
        <v>119.99999999999957</v>
      </c>
      <c r="I68" s="9">
        <v>41.18214285714285</v>
      </c>
      <c r="J68" s="11">
        <f t="shared" si="10"/>
        <v>83.714285714432634</v>
      </c>
      <c r="K68" s="11">
        <f t="shared" si="9"/>
        <v>13587.796060275638</v>
      </c>
      <c r="L68" s="11">
        <f t="shared" si="3"/>
        <v>381718.32976256363</v>
      </c>
      <c r="M68" s="12">
        <f t="shared" si="2"/>
        <v>0.42413147751395958</v>
      </c>
    </row>
    <row r="69" spans="6:13" x14ac:dyDescent="0.2">
      <c r="F69" s="31">
        <v>0.4180787037037037</v>
      </c>
      <c r="G69" s="32">
        <v>58.6</v>
      </c>
      <c r="H69" s="33">
        <v>121.99999999999829</v>
      </c>
      <c r="I69" s="9">
        <v>39.632142857142853</v>
      </c>
      <c r="J69" s="11">
        <f t="shared" si="10"/>
        <v>80.814285714234018</v>
      </c>
      <c r="K69" s="11">
        <f t="shared" si="9"/>
        <v>13117.092544845598</v>
      </c>
      <c r="L69" s="11">
        <f t="shared" si="3"/>
        <v>394835.42230740923</v>
      </c>
      <c r="M69" s="12">
        <f t="shared" si="2"/>
        <v>0.43870602478601023</v>
      </c>
    </row>
    <row r="70" spans="6:13" x14ac:dyDescent="0.2">
      <c r="F70" s="31">
        <v>0.41810185185185184</v>
      </c>
      <c r="G70" s="32">
        <v>58.35</v>
      </c>
      <c r="H70" s="33">
        <v>123.999999999997</v>
      </c>
      <c r="I70" s="9">
        <v>39.382142857142853</v>
      </c>
      <c r="J70" s="11">
        <f t="shared" si="10"/>
        <v>79.014285714234617</v>
      </c>
      <c r="K70" s="11">
        <f t="shared" si="9"/>
        <v>12824.931742184992</v>
      </c>
      <c r="L70" s="11">
        <f t="shared" si="3"/>
        <v>407660.3540495942</v>
      </c>
      <c r="M70" s="12">
        <f t="shared" si="2"/>
        <v>0.45295594894399355</v>
      </c>
    </row>
    <row r="71" spans="6:13" x14ac:dyDescent="0.2">
      <c r="F71" s="31">
        <v>0.41812500000000002</v>
      </c>
      <c r="G71" s="32">
        <v>56.7</v>
      </c>
      <c r="H71" s="33">
        <v>126.00000000000051</v>
      </c>
      <c r="I71" s="9">
        <v>37.732142857142861</v>
      </c>
      <c r="J71" s="11">
        <f t="shared" si="10"/>
        <v>77.114285714421058</v>
      </c>
      <c r="K71" s="11">
        <f t="shared" si="9"/>
        <v>12516.539783851176</v>
      </c>
      <c r="L71" s="11">
        <f t="shared" si="3"/>
        <v>420176.89383344539</v>
      </c>
      <c r="M71" s="12">
        <f t="shared" si="2"/>
        <v>0.46686321537049486</v>
      </c>
    </row>
    <row r="72" spans="6:13" x14ac:dyDescent="0.2">
      <c r="F72" s="31">
        <v>0.41814814814814816</v>
      </c>
      <c r="G72" s="32">
        <v>56.05</v>
      </c>
      <c r="H72" s="33">
        <v>127.99999999999923</v>
      </c>
      <c r="I72" s="9">
        <v>37.082142857142856</v>
      </c>
      <c r="J72" s="11">
        <f t="shared" si="10"/>
        <v>74.814285714237869</v>
      </c>
      <c r="K72" s="11">
        <f t="shared" si="9"/>
        <v>12143.223202643876</v>
      </c>
      <c r="L72" s="11">
        <f t="shared" si="3"/>
        <v>432320.11703608924</v>
      </c>
      <c r="M72" s="12">
        <f t="shared" ref="M72:M135" si="11">L72/($C$10*1000)</f>
        <v>0.48035568559565472</v>
      </c>
    </row>
    <row r="73" spans="6:13" x14ac:dyDescent="0.2">
      <c r="F73" s="31">
        <v>0.41817129629629629</v>
      </c>
      <c r="G73" s="32">
        <v>55.05</v>
      </c>
      <c r="H73" s="33">
        <v>129.99999999999795</v>
      </c>
      <c r="I73" s="9">
        <v>36.082142857142856</v>
      </c>
      <c r="J73" s="11">
        <f t="shared" si="10"/>
        <v>73.164285714238929</v>
      </c>
      <c r="K73" s="11">
        <f t="shared" ref="K73:K136" si="12">J73*$C$24</f>
        <v>11875.409133538404</v>
      </c>
      <c r="L73" s="11">
        <f t="shared" si="3"/>
        <v>444195.52616962767</v>
      </c>
      <c r="M73" s="12">
        <f t="shared" si="11"/>
        <v>0.49355058463291962</v>
      </c>
    </row>
    <row r="74" spans="6:13" x14ac:dyDescent="0.2">
      <c r="F74" s="31">
        <v>0.41819444444444448</v>
      </c>
      <c r="G74" s="32">
        <v>54.15</v>
      </c>
      <c r="H74" s="33">
        <v>132.00000000000145</v>
      </c>
      <c r="I74" s="9">
        <v>35.18214285714285</v>
      </c>
      <c r="J74" s="11">
        <f t="shared" si="10"/>
        <v>71.264285714410278</v>
      </c>
      <c r="K74" s="11">
        <f t="shared" si="12"/>
        <v>11567.017175202138</v>
      </c>
      <c r="L74" s="11">
        <f t="shared" ref="L74:L137" si="13">L73+K74</f>
        <v>455762.54334482981</v>
      </c>
      <c r="M74" s="12">
        <f t="shared" si="11"/>
        <v>0.50640282593869979</v>
      </c>
    </row>
    <row r="75" spans="6:13" x14ac:dyDescent="0.2">
      <c r="F75" s="31">
        <v>0.41821759259259261</v>
      </c>
      <c r="G75" s="32">
        <v>52.95</v>
      </c>
      <c r="H75" s="33">
        <v>134.00000000000017</v>
      </c>
      <c r="I75" s="9">
        <v>33.982142857142861</v>
      </c>
      <c r="J75" s="11">
        <f t="shared" si="10"/>
        <v>69.164285714241487</v>
      </c>
      <c r="K75" s="11">
        <f t="shared" si="12"/>
        <v>11226.16290540392</v>
      </c>
      <c r="L75" s="11">
        <f t="shared" si="13"/>
        <v>466988.70625023375</v>
      </c>
      <c r="M75" s="12">
        <f t="shared" si="11"/>
        <v>0.51887634027803753</v>
      </c>
    </row>
    <row r="76" spans="6:13" x14ac:dyDescent="0.2">
      <c r="F76" s="31">
        <v>0.41824074074074075</v>
      </c>
      <c r="G76" s="32">
        <v>51.95</v>
      </c>
      <c r="H76" s="33">
        <v>135.99999999999886</v>
      </c>
      <c r="I76" s="9">
        <v>32.982142857142861</v>
      </c>
      <c r="J76" s="11">
        <f t="shared" si="10"/>
        <v>66.964285714241953</v>
      </c>
      <c r="K76" s="11">
        <f t="shared" si="12"/>
        <v>10869.077479929803</v>
      </c>
      <c r="L76" s="11">
        <f t="shared" si="13"/>
        <v>477857.78373016353</v>
      </c>
      <c r="M76" s="12">
        <f t="shared" si="11"/>
        <v>0.53095309303351501</v>
      </c>
    </row>
    <row r="77" spans="6:13" x14ac:dyDescent="0.2">
      <c r="F77" s="31">
        <v>0.41826388888888894</v>
      </c>
      <c r="G77" s="32">
        <v>51.3</v>
      </c>
      <c r="H77" s="33">
        <v>138.00000000000239</v>
      </c>
      <c r="I77" s="9">
        <v>32.332142857142856</v>
      </c>
      <c r="J77" s="11">
        <f t="shared" si="10"/>
        <v>65.31428571440081</v>
      </c>
      <c r="K77" s="11">
        <f t="shared" si="12"/>
        <v>10601.263410849942</v>
      </c>
      <c r="L77" s="11">
        <f t="shared" si="13"/>
        <v>488459.04714101349</v>
      </c>
      <c r="M77" s="12">
        <f t="shared" si="11"/>
        <v>0.54273227460112605</v>
      </c>
    </row>
    <row r="78" spans="6:13" x14ac:dyDescent="0.2">
      <c r="F78" s="31">
        <v>0.41828703703703707</v>
      </c>
      <c r="G78" s="32">
        <v>50.2</v>
      </c>
      <c r="H78" s="33">
        <v>140.00000000000111</v>
      </c>
      <c r="I78" s="9">
        <v>31.232142857142858</v>
      </c>
      <c r="J78" s="11">
        <f t="shared" si="10"/>
        <v>63.564285714245067</v>
      </c>
      <c r="K78" s="11">
        <f t="shared" si="12"/>
        <v>10317.218186015645</v>
      </c>
      <c r="L78" s="11">
        <f t="shared" si="13"/>
        <v>498776.26532702916</v>
      </c>
      <c r="M78" s="12">
        <f t="shared" si="11"/>
        <v>0.55419585036336572</v>
      </c>
    </row>
    <row r="79" spans="6:13" x14ac:dyDescent="0.2">
      <c r="F79" s="31">
        <v>0.4183101851851852</v>
      </c>
      <c r="G79" s="32">
        <v>49.15</v>
      </c>
      <c r="H79" s="33">
        <v>141.99999999999983</v>
      </c>
      <c r="I79" s="9">
        <v>30.182142857142853</v>
      </c>
      <c r="J79" s="11">
        <f t="shared" si="10"/>
        <v>61.414285714246439</v>
      </c>
      <c r="K79" s="11">
        <f t="shared" si="12"/>
        <v>9968.2483383933595</v>
      </c>
      <c r="L79" s="11">
        <f t="shared" si="13"/>
        <v>508744.51366542251</v>
      </c>
      <c r="M79" s="12">
        <f t="shared" si="11"/>
        <v>0.5652716818504695</v>
      </c>
    </row>
    <row r="80" spans="6:13" x14ac:dyDescent="0.2">
      <c r="F80" s="31">
        <v>0.41833333333333328</v>
      </c>
      <c r="G80" s="32">
        <v>48.3</v>
      </c>
      <c r="H80" s="33">
        <v>143.99999999999375</v>
      </c>
      <c r="I80" s="9">
        <v>29.332142857142852</v>
      </c>
      <c r="J80" s="11">
        <f t="shared" si="10"/>
        <v>59.514285714104716</v>
      </c>
      <c r="K80" s="11">
        <f t="shared" si="12"/>
        <v>9659.8563800062802</v>
      </c>
      <c r="L80" s="11">
        <f t="shared" si="13"/>
        <v>518404.3700454288</v>
      </c>
      <c r="M80" s="12">
        <f t="shared" si="11"/>
        <v>0.57600485560603198</v>
      </c>
    </row>
    <row r="81" spans="6:13" x14ac:dyDescent="0.2">
      <c r="F81" s="31">
        <v>0.41835648148148147</v>
      </c>
      <c r="G81" s="32">
        <v>47.4</v>
      </c>
      <c r="H81" s="33">
        <v>145.99999999999724</v>
      </c>
      <c r="I81" s="9">
        <v>28.432142857142853</v>
      </c>
      <c r="J81" s="11">
        <f t="shared" si="10"/>
        <v>57.764285714386673</v>
      </c>
      <c r="K81" s="11">
        <f t="shared" si="12"/>
        <v>9375.8111552430273</v>
      </c>
      <c r="L81" s="11">
        <f t="shared" si="13"/>
        <v>527780.18120067182</v>
      </c>
      <c r="M81" s="12">
        <f t="shared" si="11"/>
        <v>0.58642242355630203</v>
      </c>
    </row>
    <row r="82" spans="6:13" x14ac:dyDescent="0.2">
      <c r="F82" s="31">
        <v>0.4183796296296296</v>
      </c>
      <c r="G82" s="32">
        <v>46.5</v>
      </c>
      <c r="H82" s="33">
        <v>147.99999999999596</v>
      </c>
      <c r="I82" s="9">
        <v>27.532142857142855</v>
      </c>
      <c r="J82" s="11">
        <f t="shared" si="10"/>
        <v>55.964285714249918</v>
      </c>
      <c r="K82" s="11">
        <f t="shared" si="12"/>
        <v>9083.6503525601256</v>
      </c>
      <c r="L82" s="11">
        <f t="shared" si="13"/>
        <v>536863.83155323192</v>
      </c>
      <c r="M82" s="12">
        <f t="shared" si="11"/>
        <v>0.59651536839247987</v>
      </c>
    </row>
    <row r="83" spans="6:13" x14ac:dyDescent="0.2">
      <c r="F83" s="31">
        <v>0.41840277777777773</v>
      </c>
      <c r="G83" s="32">
        <v>46.35</v>
      </c>
      <c r="H83" s="33">
        <v>149.99999999999466</v>
      </c>
      <c r="I83" s="9">
        <v>27.382142857142856</v>
      </c>
      <c r="J83" s="11">
        <f t="shared" si="10"/>
        <v>54.914285714249814</v>
      </c>
      <c r="K83" s="11">
        <f t="shared" si="12"/>
        <v>8913.2232176746984</v>
      </c>
      <c r="L83" s="11">
        <f t="shared" si="13"/>
        <v>545777.05477090657</v>
      </c>
      <c r="M83" s="12">
        <f t="shared" si="11"/>
        <v>0.60641894974545174</v>
      </c>
    </row>
    <row r="84" spans="6:13" x14ac:dyDescent="0.2">
      <c r="F84" s="31">
        <v>0.41842592592592592</v>
      </c>
      <c r="G84" s="32">
        <v>44.75</v>
      </c>
      <c r="H84" s="33">
        <v>151.99999999999818</v>
      </c>
      <c r="I84" s="9">
        <v>25.782142857142855</v>
      </c>
      <c r="J84" s="11">
        <f t="shared" si="10"/>
        <v>53.164285714379396</v>
      </c>
      <c r="K84" s="11">
        <f t="shared" si="12"/>
        <v>8629.1779928867145</v>
      </c>
      <c r="L84" s="11">
        <f t="shared" si="13"/>
        <v>554406.23276379332</v>
      </c>
      <c r="M84" s="12">
        <f t="shared" si="11"/>
        <v>0.61600692529310364</v>
      </c>
    </row>
    <row r="85" spans="6:13" x14ac:dyDescent="0.2">
      <c r="F85" s="31">
        <v>0.41844907407407406</v>
      </c>
      <c r="G85" s="32">
        <v>44.4</v>
      </c>
      <c r="H85" s="33">
        <v>153.9999999999969</v>
      </c>
      <c r="I85" s="9">
        <v>25.432142857142853</v>
      </c>
      <c r="J85" s="11">
        <f t="shared" ref="J85:J148" si="14">AVERAGE(I84:I85)*(H85-H84)</f>
        <v>51.214285714252959</v>
      </c>
      <c r="K85" s="11">
        <f t="shared" si="12"/>
        <v>8312.6704566504286</v>
      </c>
      <c r="L85" s="11">
        <f t="shared" si="13"/>
        <v>562718.90322044375</v>
      </c>
      <c r="M85" s="12">
        <f t="shared" si="11"/>
        <v>0.62524322580049307</v>
      </c>
    </row>
    <row r="86" spans="6:13" x14ac:dyDescent="0.2">
      <c r="F86" s="31">
        <v>0.41847222222222219</v>
      </c>
      <c r="G86" s="32">
        <v>43.7</v>
      </c>
      <c r="H86" s="33">
        <v>155.99999999999562</v>
      </c>
      <c r="I86" s="9">
        <v>24.732142857142858</v>
      </c>
      <c r="J86" s="11">
        <f t="shared" si="14"/>
        <v>50.16428571425363</v>
      </c>
      <c r="K86" s="11">
        <f t="shared" si="12"/>
        <v>8142.2433217651269</v>
      </c>
      <c r="L86" s="11">
        <f t="shared" si="13"/>
        <v>570861.14654220885</v>
      </c>
      <c r="M86" s="12">
        <f t="shared" si="11"/>
        <v>0.63429016282467654</v>
      </c>
    </row>
    <row r="87" spans="6:13" x14ac:dyDescent="0.2">
      <c r="F87" s="31">
        <v>0.41849537037037038</v>
      </c>
      <c r="G87" s="32">
        <v>42.8</v>
      </c>
      <c r="H87" s="33">
        <v>157.99999999999912</v>
      </c>
      <c r="I87" s="9">
        <v>23.832142857142852</v>
      </c>
      <c r="J87" s="11">
        <f t="shared" si="14"/>
        <v>48.564285714370598</v>
      </c>
      <c r="K87" s="11">
        <f t="shared" si="12"/>
        <v>7882.5448305301534</v>
      </c>
      <c r="L87" s="11">
        <f t="shared" si="13"/>
        <v>578743.69137273903</v>
      </c>
      <c r="M87" s="12">
        <f t="shared" si="11"/>
        <v>0.64304854596971006</v>
      </c>
    </row>
    <row r="88" spans="6:13" x14ac:dyDescent="0.2">
      <c r="F88" s="31">
        <v>0.41851851851851851</v>
      </c>
      <c r="G88" s="32">
        <v>42.1</v>
      </c>
      <c r="H88" s="33">
        <v>159.99999999999784</v>
      </c>
      <c r="I88" s="9">
        <v>23.132142857142856</v>
      </c>
      <c r="J88" s="11">
        <f t="shared" si="14"/>
        <v>46.964285714255674</v>
      </c>
      <c r="K88" s="11">
        <f t="shared" si="12"/>
        <v>7622.8463392575404</v>
      </c>
      <c r="L88" s="11">
        <f t="shared" si="13"/>
        <v>586366.53771199659</v>
      </c>
      <c r="M88" s="12">
        <f t="shared" si="11"/>
        <v>0.65151837523555178</v>
      </c>
    </row>
    <row r="89" spans="6:13" x14ac:dyDescent="0.2">
      <c r="F89" s="31">
        <v>0.41854166666666665</v>
      </c>
      <c r="G89" s="32">
        <v>40.799999999999997</v>
      </c>
      <c r="H89" s="33">
        <v>161.99999999999653</v>
      </c>
      <c r="I89" s="9">
        <v>21.832142857142852</v>
      </c>
      <c r="J89" s="11">
        <f t="shared" si="14"/>
        <v>44.964285714256313</v>
      </c>
      <c r="K89" s="11">
        <f t="shared" si="12"/>
        <v>7298.2232251901951</v>
      </c>
      <c r="L89" s="11">
        <f t="shared" si="13"/>
        <v>593664.76093718677</v>
      </c>
      <c r="M89" s="12">
        <f t="shared" si="11"/>
        <v>0.65962751215242976</v>
      </c>
    </row>
    <row r="90" spans="6:13" x14ac:dyDescent="0.2">
      <c r="F90" s="31">
        <v>0.41856481481481483</v>
      </c>
      <c r="G90" s="32">
        <v>39.85</v>
      </c>
      <c r="H90" s="33">
        <v>164.00000000000006</v>
      </c>
      <c r="I90" s="9">
        <v>20.882142857142856</v>
      </c>
      <c r="J90" s="11">
        <f t="shared" si="14"/>
        <v>42.714285714360976</v>
      </c>
      <c r="K90" s="11">
        <f t="shared" si="12"/>
        <v>6933.0222218813033</v>
      </c>
      <c r="L90" s="11">
        <f t="shared" si="13"/>
        <v>600597.78315906809</v>
      </c>
      <c r="M90" s="12">
        <f t="shared" si="11"/>
        <v>0.66733087017674231</v>
      </c>
    </row>
    <row r="91" spans="6:13" x14ac:dyDescent="0.2">
      <c r="F91" s="31">
        <v>0.41858796296296297</v>
      </c>
      <c r="G91" s="32">
        <v>39.75</v>
      </c>
      <c r="H91" s="33">
        <v>165.99999999999878</v>
      </c>
      <c r="I91" s="9">
        <v>20.782142857142855</v>
      </c>
      <c r="J91" s="11">
        <f t="shared" si="14"/>
        <v>41.664285714259066</v>
      </c>
      <c r="K91" s="11">
        <f t="shared" si="12"/>
        <v>6762.5950869793514</v>
      </c>
      <c r="L91" s="11">
        <f t="shared" si="13"/>
        <v>607360.37824604742</v>
      </c>
      <c r="M91" s="12">
        <f t="shared" si="11"/>
        <v>0.67484486471783045</v>
      </c>
    </row>
    <row r="92" spans="6:13" x14ac:dyDescent="0.2">
      <c r="F92" s="31">
        <v>0.4186111111111111</v>
      </c>
      <c r="G92" s="32">
        <v>38.65</v>
      </c>
      <c r="H92" s="33">
        <v>167.9999999999975</v>
      </c>
      <c r="I92" s="9">
        <v>19.682142857142853</v>
      </c>
      <c r="J92" s="11">
        <f t="shared" si="14"/>
        <v>40.46428571425983</v>
      </c>
      <c r="K92" s="11">
        <f t="shared" si="12"/>
        <v>6567.8212185390057</v>
      </c>
      <c r="L92" s="11">
        <f t="shared" si="13"/>
        <v>613928.19946458645</v>
      </c>
      <c r="M92" s="12">
        <f t="shared" si="11"/>
        <v>0.68214244384954048</v>
      </c>
    </row>
    <row r="93" spans="6:13" x14ac:dyDescent="0.2">
      <c r="F93" s="31">
        <v>0.41863425925925929</v>
      </c>
      <c r="G93" s="32">
        <v>38.549999999999997</v>
      </c>
      <c r="H93" s="33">
        <v>170.00000000000099</v>
      </c>
      <c r="I93" s="9">
        <v>19.582142857142852</v>
      </c>
      <c r="J93" s="11">
        <f t="shared" si="14"/>
        <v>39.264285714354337</v>
      </c>
      <c r="K93" s="11">
        <f t="shared" si="12"/>
        <v>6373.0473501138758</v>
      </c>
      <c r="L93" s="11">
        <f t="shared" si="13"/>
        <v>620301.24681470031</v>
      </c>
      <c r="M93" s="12">
        <f t="shared" si="11"/>
        <v>0.68922360757188927</v>
      </c>
    </row>
    <row r="94" spans="6:13" x14ac:dyDescent="0.2">
      <c r="F94" s="31">
        <v>0.41865740740740742</v>
      </c>
      <c r="G94" s="32">
        <v>37.9</v>
      </c>
      <c r="H94" s="33">
        <v>171.99999999999972</v>
      </c>
      <c r="I94" s="9">
        <v>18.932142857142853</v>
      </c>
      <c r="J94" s="11">
        <f t="shared" si="14"/>
        <v>38.514285714261078</v>
      </c>
      <c r="K94" s="11">
        <f t="shared" si="12"/>
        <v>6251.3136823234463</v>
      </c>
      <c r="L94" s="11">
        <f t="shared" si="13"/>
        <v>626552.56049702375</v>
      </c>
      <c r="M94" s="12">
        <f t="shared" si="11"/>
        <v>0.69616951166335972</v>
      </c>
    </row>
    <row r="95" spans="6:13" x14ac:dyDescent="0.2">
      <c r="F95" s="31">
        <v>0.41868055555555556</v>
      </c>
      <c r="G95" s="32">
        <v>38.049999999999997</v>
      </c>
      <c r="H95" s="33">
        <v>173.99999999999841</v>
      </c>
      <c r="I95" s="9">
        <v>19.082142857142852</v>
      </c>
      <c r="J95" s="11">
        <f t="shared" si="14"/>
        <v>38.014285714260858</v>
      </c>
      <c r="K95" s="11">
        <f t="shared" si="12"/>
        <v>6170.1579038065483</v>
      </c>
      <c r="L95" s="11">
        <f t="shared" si="13"/>
        <v>632722.71840083029</v>
      </c>
      <c r="M95" s="12">
        <f t="shared" si="11"/>
        <v>0.70302524266758926</v>
      </c>
    </row>
    <row r="96" spans="6:13" x14ac:dyDescent="0.2">
      <c r="F96" s="31">
        <v>0.41870370370370374</v>
      </c>
      <c r="G96" s="32">
        <v>37.200000000000003</v>
      </c>
      <c r="H96" s="33">
        <v>176.00000000000193</v>
      </c>
      <c r="I96" s="9">
        <v>18.232142857142858</v>
      </c>
      <c r="J96" s="11">
        <f t="shared" si="14"/>
        <v>37.314285714351463</v>
      </c>
      <c r="K96" s="11">
        <f t="shared" si="12"/>
        <v>6056.539813897647</v>
      </c>
      <c r="L96" s="11">
        <f t="shared" si="13"/>
        <v>638779.25821472798</v>
      </c>
      <c r="M96" s="12">
        <f t="shared" si="11"/>
        <v>0.7097547313496978</v>
      </c>
    </row>
    <row r="97" spans="6:13" x14ac:dyDescent="0.2">
      <c r="F97" s="31">
        <v>0.41872685185185188</v>
      </c>
      <c r="G97" s="32">
        <v>36.85</v>
      </c>
      <c r="H97" s="33">
        <v>178.00000000000065</v>
      </c>
      <c r="I97" s="9">
        <v>17.882142857142856</v>
      </c>
      <c r="J97" s="11">
        <f t="shared" si="14"/>
        <v>36.114285714262621</v>
      </c>
      <c r="K97" s="11">
        <f t="shared" si="12"/>
        <v>5861.7659454427576</v>
      </c>
      <c r="L97" s="11">
        <f t="shared" si="13"/>
        <v>644641.02416017069</v>
      </c>
      <c r="M97" s="12">
        <f t="shared" si="11"/>
        <v>0.71626780462241191</v>
      </c>
    </row>
    <row r="98" spans="6:13" x14ac:dyDescent="0.2">
      <c r="F98" s="31">
        <v>0.41875000000000001</v>
      </c>
      <c r="G98" s="32">
        <v>35.9</v>
      </c>
      <c r="H98" s="33">
        <v>179.99999999999937</v>
      </c>
      <c r="I98" s="9">
        <v>16.932142857142853</v>
      </c>
      <c r="J98" s="11">
        <f t="shared" si="14"/>
        <v>34.814285714263448</v>
      </c>
      <c r="K98" s="11">
        <f t="shared" si="12"/>
        <v>5650.7609212990501</v>
      </c>
      <c r="L98" s="11">
        <f t="shared" si="13"/>
        <v>650291.78508146969</v>
      </c>
      <c r="M98" s="12">
        <f t="shared" si="11"/>
        <v>0.7225464278682997</v>
      </c>
    </row>
    <row r="99" spans="6:13" x14ac:dyDescent="0.2">
      <c r="F99" s="31">
        <v>0.4187731481481482</v>
      </c>
      <c r="G99" s="32">
        <v>35.6</v>
      </c>
      <c r="H99" s="33">
        <v>182.00000000000287</v>
      </c>
      <c r="I99" s="9">
        <v>16.632142857142856</v>
      </c>
      <c r="J99" s="11">
        <f t="shared" si="14"/>
        <v>33.564285714344379</v>
      </c>
      <c r="K99" s="11">
        <f t="shared" si="12"/>
        <v>5447.8714750200306</v>
      </c>
      <c r="L99" s="11">
        <f t="shared" si="13"/>
        <v>655739.65655648976</v>
      </c>
      <c r="M99" s="12">
        <f t="shared" si="11"/>
        <v>0.72859961839609977</v>
      </c>
    </row>
    <row r="100" spans="6:13" x14ac:dyDescent="0.2">
      <c r="F100" s="31">
        <v>0.41879629629629633</v>
      </c>
      <c r="G100" s="32">
        <v>35.049999999999997</v>
      </c>
      <c r="H100" s="33">
        <v>184.00000000000159</v>
      </c>
      <c r="I100" s="9">
        <v>16.082142857142852</v>
      </c>
      <c r="J100" s="11">
        <f t="shared" si="14"/>
        <v>32.71428571426479</v>
      </c>
      <c r="K100" s="11">
        <f t="shared" si="12"/>
        <v>5309.9066515284467</v>
      </c>
      <c r="L100" s="11">
        <f t="shared" si="13"/>
        <v>661049.5632080182</v>
      </c>
      <c r="M100" s="12">
        <f t="shared" si="11"/>
        <v>0.73449951467557573</v>
      </c>
    </row>
    <row r="101" spans="6:13" x14ac:dyDescent="0.2">
      <c r="F101" s="31">
        <v>0.41881944444444441</v>
      </c>
      <c r="G101" s="32">
        <v>34.75</v>
      </c>
      <c r="H101" s="33">
        <v>185.99999999999551</v>
      </c>
      <c r="I101" s="9">
        <v>15.782142857142855</v>
      </c>
      <c r="J101" s="11">
        <f t="shared" si="14"/>
        <v>31.864285714188803</v>
      </c>
      <c r="K101" s="11">
        <f t="shared" si="12"/>
        <v>5171.9418280374475</v>
      </c>
      <c r="L101" s="11">
        <f t="shared" si="13"/>
        <v>666221.50503605569</v>
      </c>
      <c r="M101" s="12">
        <f t="shared" si="11"/>
        <v>0.74024611670672857</v>
      </c>
    </row>
    <row r="102" spans="6:13" x14ac:dyDescent="0.2">
      <c r="F102" s="31">
        <v>0.41884259259259254</v>
      </c>
      <c r="G102" s="32">
        <v>34.1</v>
      </c>
      <c r="H102" s="33">
        <v>187.9999999999942</v>
      </c>
      <c r="I102" s="9">
        <v>15.132142857142856</v>
      </c>
      <c r="J102" s="11">
        <f t="shared" si="14"/>
        <v>30.914285714265503</v>
      </c>
      <c r="K102" s="11">
        <f t="shared" si="12"/>
        <v>5017.7458488678585</v>
      </c>
      <c r="L102" s="11">
        <f t="shared" si="13"/>
        <v>671239.2508849235</v>
      </c>
      <c r="M102" s="12">
        <f t="shared" si="11"/>
        <v>0.7458213898721372</v>
      </c>
    </row>
    <row r="103" spans="6:13" x14ac:dyDescent="0.2">
      <c r="F103" s="31">
        <v>0.41886574074074073</v>
      </c>
      <c r="G103" s="32">
        <v>33.200000000000003</v>
      </c>
      <c r="H103" s="33">
        <v>189.99999999999773</v>
      </c>
      <c r="I103" s="9">
        <v>14.232142857142858</v>
      </c>
      <c r="J103" s="11">
        <f t="shared" si="14"/>
        <v>29.364285714337459</v>
      </c>
      <c r="K103" s="11">
        <f t="shared" si="12"/>
        <v>4766.1629354772649</v>
      </c>
      <c r="L103" s="11">
        <f t="shared" si="13"/>
        <v>676005.41382040072</v>
      </c>
      <c r="M103" s="12">
        <f t="shared" si="11"/>
        <v>0.75111712646711193</v>
      </c>
    </row>
    <row r="104" spans="6:13" x14ac:dyDescent="0.2">
      <c r="F104" s="31">
        <v>0.41888888888888887</v>
      </c>
      <c r="G104" s="32">
        <v>33.299999999999997</v>
      </c>
      <c r="H104" s="33">
        <v>191.99999999999645</v>
      </c>
      <c r="I104" s="9">
        <v>14.332142857142852</v>
      </c>
      <c r="J104" s="11">
        <f t="shared" si="14"/>
        <v>28.564285714267442</v>
      </c>
      <c r="K104" s="11">
        <f t="shared" si="12"/>
        <v>4636.3136898389203</v>
      </c>
      <c r="L104" s="11">
        <f t="shared" si="13"/>
        <v>680641.7275102397</v>
      </c>
      <c r="M104" s="12">
        <f t="shared" si="11"/>
        <v>0.7562685861224886</v>
      </c>
    </row>
    <row r="105" spans="6:13" x14ac:dyDescent="0.2">
      <c r="F105" s="31">
        <v>0.418912037037037</v>
      </c>
      <c r="G105" s="32">
        <v>33.25</v>
      </c>
      <c r="H105" s="33">
        <v>193.99999999999517</v>
      </c>
      <c r="I105" s="9">
        <v>14.282142857142855</v>
      </c>
      <c r="J105" s="11">
        <f t="shared" si="14"/>
        <v>28.614285714267407</v>
      </c>
      <c r="K105" s="11">
        <f t="shared" si="12"/>
        <v>4644.4292676906007</v>
      </c>
      <c r="L105" s="11">
        <f t="shared" si="13"/>
        <v>685286.15677793033</v>
      </c>
      <c r="M105" s="12">
        <f t="shared" si="11"/>
        <v>0.76142906308658931</v>
      </c>
    </row>
    <row r="106" spans="6:13" x14ac:dyDescent="0.2">
      <c r="F106" s="31">
        <v>0.41893518518518519</v>
      </c>
      <c r="G106" s="32">
        <v>32.450000000000003</v>
      </c>
      <c r="H106" s="33">
        <v>195.99999999999866</v>
      </c>
      <c r="I106" s="9">
        <v>13.482142857142858</v>
      </c>
      <c r="J106" s="11">
        <f t="shared" si="14"/>
        <v>27.764285714334243</v>
      </c>
      <c r="K106" s="11">
        <f t="shared" si="12"/>
        <v>4506.4644442227836</v>
      </c>
      <c r="L106" s="11">
        <f t="shared" si="13"/>
        <v>689792.62122215307</v>
      </c>
      <c r="M106" s="12">
        <f t="shared" si="11"/>
        <v>0.76643624580239234</v>
      </c>
    </row>
    <row r="107" spans="6:13" x14ac:dyDescent="0.2">
      <c r="F107" s="31">
        <v>0.41895833333333332</v>
      </c>
      <c r="G107" s="32">
        <v>31.8</v>
      </c>
      <c r="H107" s="33">
        <v>197.99999999999739</v>
      </c>
      <c r="I107" s="9">
        <v>12.832142857142856</v>
      </c>
      <c r="J107" s="11">
        <f t="shared" si="14"/>
        <v>26.314285714268884</v>
      </c>
      <c r="K107" s="11">
        <f t="shared" si="12"/>
        <v>4271.1126865132746</v>
      </c>
      <c r="L107" s="11">
        <f t="shared" si="13"/>
        <v>694063.7339086663</v>
      </c>
      <c r="M107" s="12">
        <f t="shared" si="11"/>
        <v>0.77118192656518481</v>
      </c>
    </row>
    <row r="108" spans="6:13" x14ac:dyDescent="0.2">
      <c r="F108" s="31">
        <v>0.41898148148148145</v>
      </c>
      <c r="G108" s="32">
        <v>31.8</v>
      </c>
      <c r="H108" s="33">
        <v>199.99999999999608</v>
      </c>
      <c r="I108" s="9">
        <v>12.832142857142856</v>
      </c>
      <c r="J108" s="11">
        <f t="shared" si="14"/>
        <v>25.664285714268935</v>
      </c>
      <c r="K108" s="11">
        <f t="shared" si="12"/>
        <v>4165.6101744413618</v>
      </c>
      <c r="L108" s="11">
        <f t="shared" si="13"/>
        <v>698229.34408310766</v>
      </c>
      <c r="M108" s="12">
        <f t="shared" si="11"/>
        <v>0.77581038231456412</v>
      </c>
    </row>
    <row r="109" spans="6:13" x14ac:dyDescent="0.2">
      <c r="F109" s="31">
        <v>0.41900462962962964</v>
      </c>
      <c r="G109" s="32">
        <v>31.45</v>
      </c>
      <c r="H109" s="33">
        <v>201.9999999999996</v>
      </c>
      <c r="I109" s="9">
        <v>12.482142857142854</v>
      </c>
      <c r="J109" s="11">
        <f t="shared" si="14"/>
        <v>25.314285714330317</v>
      </c>
      <c r="K109" s="11">
        <f t="shared" si="12"/>
        <v>4108.8011294895214</v>
      </c>
      <c r="L109" s="11">
        <f t="shared" si="13"/>
        <v>702338.14521259721</v>
      </c>
      <c r="M109" s="12">
        <f t="shared" si="11"/>
        <v>0.78037571690288576</v>
      </c>
    </row>
    <row r="110" spans="6:13" x14ac:dyDescent="0.2">
      <c r="F110" s="31">
        <v>0.41902777777777778</v>
      </c>
      <c r="G110" s="32">
        <v>30.95</v>
      </c>
      <c r="H110" s="33">
        <v>203.99999999999832</v>
      </c>
      <c r="I110" s="9">
        <v>11.982142857142854</v>
      </c>
      <c r="J110" s="11">
        <f t="shared" si="14"/>
        <v>24.464285714270062</v>
      </c>
      <c r="K110" s="11">
        <f t="shared" si="12"/>
        <v>3970.8363060010756</v>
      </c>
      <c r="L110" s="11">
        <f t="shared" si="13"/>
        <v>706308.98151859827</v>
      </c>
      <c r="M110" s="12">
        <f t="shared" si="11"/>
        <v>0.78478775724288696</v>
      </c>
    </row>
    <row r="111" spans="6:13" x14ac:dyDescent="0.2">
      <c r="F111" s="31">
        <v>0.41905092592592591</v>
      </c>
      <c r="G111" s="32">
        <v>30.75</v>
      </c>
      <c r="H111" s="33">
        <v>205.99999999999704</v>
      </c>
      <c r="I111" s="9">
        <v>11.782142857142855</v>
      </c>
      <c r="J111" s="11">
        <f t="shared" si="14"/>
        <v>23.76428571427051</v>
      </c>
      <c r="K111" s="11">
        <f t="shared" si="12"/>
        <v>3857.2182160775415</v>
      </c>
      <c r="L111" s="11">
        <f t="shared" si="13"/>
        <v>710166.19973467581</v>
      </c>
      <c r="M111" s="12">
        <f t="shared" si="11"/>
        <v>0.78907355526075096</v>
      </c>
    </row>
    <row r="112" spans="6:13" x14ac:dyDescent="0.2">
      <c r="F112" s="31">
        <v>0.4190740740740741</v>
      </c>
      <c r="G112" s="32">
        <v>31.1</v>
      </c>
      <c r="H112" s="33">
        <v>208.00000000000054</v>
      </c>
      <c r="I112" s="9">
        <v>12.132142857142856</v>
      </c>
      <c r="J112" s="11">
        <f t="shared" si="14"/>
        <v>23.914285714327512</v>
      </c>
      <c r="K112" s="11">
        <f t="shared" si="12"/>
        <v>3881.5649496418519</v>
      </c>
      <c r="L112" s="11">
        <f t="shared" si="13"/>
        <v>714047.76468431763</v>
      </c>
      <c r="M112" s="12">
        <f t="shared" si="11"/>
        <v>0.79338640520479742</v>
      </c>
    </row>
    <row r="113" spans="6:13" x14ac:dyDescent="0.2">
      <c r="F113" s="31">
        <v>0.41909722222222223</v>
      </c>
      <c r="G113" s="32">
        <v>30.75</v>
      </c>
      <c r="H113" s="33">
        <v>209.99999999999926</v>
      </c>
      <c r="I113" s="9">
        <v>11.782142857142855</v>
      </c>
      <c r="J113" s="11">
        <f t="shared" si="14"/>
        <v>23.914285714270417</v>
      </c>
      <c r="K113" s="11">
        <f t="shared" si="12"/>
        <v>3881.5649496325846</v>
      </c>
      <c r="L113" s="11">
        <f t="shared" si="13"/>
        <v>717929.32963395026</v>
      </c>
      <c r="M113" s="12">
        <f t="shared" si="11"/>
        <v>0.79769925514883366</v>
      </c>
    </row>
    <row r="114" spans="6:13" x14ac:dyDescent="0.2">
      <c r="F114" s="31">
        <v>0.41912037037037037</v>
      </c>
      <c r="G114" s="32">
        <v>30.25</v>
      </c>
      <c r="H114" s="33">
        <v>211.99999999999795</v>
      </c>
      <c r="I114" s="9">
        <v>11.282142857142855</v>
      </c>
      <c r="J114" s="11">
        <f t="shared" si="14"/>
        <v>23.064285714270632</v>
      </c>
      <c r="K114" s="11">
        <f t="shared" si="12"/>
        <v>3743.6001261539536</v>
      </c>
      <c r="L114" s="11">
        <f t="shared" si="13"/>
        <v>721672.92976010416</v>
      </c>
      <c r="M114" s="12">
        <f t="shared" si="11"/>
        <v>0.80185881084456023</v>
      </c>
    </row>
    <row r="115" spans="6:13" x14ac:dyDescent="0.2">
      <c r="F115" s="31">
        <v>0.41914351851851855</v>
      </c>
      <c r="G115" s="32">
        <v>29.5</v>
      </c>
      <c r="H115" s="33">
        <v>214.00000000000148</v>
      </c>
      <c r="I115" s="9">
        <v>10.532142857142855</v>
      </c>
      <c r="J115" s="11">
        <f t="shared" si="14"/>
        <v>21.81428571432415</v>
      </c>
      <c r="K115" s="11">
        <f t="shared" si="12"/>
        <v>3540.7106798704849</v>
      </c>
      <c r="L115" s="11">
        <f t="shared" si="13"/>
        <v>725213.64043997461</v>
      </c>
      <c r="M115" s="12">
        <f t="shared" si="11"/>
        <v>0.80579293382219397</v>
      </c>
    </row>
    <row r="116" spans="6:13" x14ac:dyDescent="0.2">
      <c r="F116" s="31">
        <v>0.41916666666666669</v>
      </c>
      <c r="G116" s="32">
        <v>29.6</v>
      </c>
      <c r="H116" s="33">
        <v>216.0000000000002</v>
      </c>
      <c r="I116" s="9">
        <v>10.632142857142856</v>
      </c>
      <c r="J116" s="11">
        <f t="shared" si="14"/>
        <v>21.164285714272175</v>
      </c>
      <c r="K116" s="11">
        <f t="shared" si="12"/>
        <v>3435.2081677901278</v>
      </c>
      <c r="L116" s="11">
        <f t="shared" si="13"/>
        <v>728648.8486077647</v>
      </c>
      <c r="M116" s="12">
        <f t="shared" si="11"/>
        <v>0.80960983178640522</v>
      </c>
    </row>
    <row r="117" spans="6:13" x14ac:dyDescent="0.2">
      <c r="F117" s="31">
        <v>0.41918981481481482</v>
      </c>
      <c r="G117" s="32">
        <v>29.15</v>
      </c>
      <c r="H117" s="33">
        <v>217.99999999999892</v>
      </c>
      <c r="I117" s="9">
        <v>10.182142857142853</v>
      </c>
      <c r="J117" s="11">
        <f t="shared" si="14"/>
        <v>20.814285714272398</v>
      </c>
      <c r="K117" s="11">
        <f t="shared" si="12"/>
        <v>3378.3991228283603</v>
      </c>
      <c r="L117" s="11">
        <f t="shared" si="13"/>
        <v>732027.24773059308</v>
      </c>
      <c r="M117" s="12">
        <f t="shared" si="11"/>
        <v>0.81336360858954782</v>
      </c>
    </row>
    <row r="118" spans="6:13" x14ac:dyDescent="0.2">
      <c r="F118" s="31">
        <v>0.41921296296296301</v>
      </c>
      <c r="G118" s="32">
        <v>29</v>
      </c>
      <c r="H118" s="33">
        <v>220.00000000000242</v>
      </c>
      <c r="I118" s="9">
        <v>10.032142857142855</v>
      </c>
      <c r="J118" s="11">
        <f t="shared" si="14"/>
        <v>20.21428571432104</v>
      </c>
      <c r="K118" s="11">
        <f t="shared" si="12"/>
        <v>3281.0121886160209</v>
      </c>
      <c r="L118" s="11">
        <f t="shared" si="13"/>
        <v>735308.25991920906</v>
      </c>
      <c r="M118" s="12">
        <f t="shared" si="11"/>
        <v>0.81700917768801007</v>
      </c>
    </row>
    <row r="119" spans="6:13" x14ac:dyDescent="0.2">
      <c r="F119" s="31">
        <v>0.41923611111111114</v>
      </c>
      <c r="G119" s="32">
        <v>28.5</v>
      </c>
      <c r="H119" s="33">
        <v>222.00000000000114</v>
      </c>
      <c r="I119" s="9">
        <v>9.5321428571428548</v>
      </c>
      <c r="J119" s="11">
        <f t="shared" si="14"/>
        <v>19.564285714273197</v>
      </c>
      <c r="K119" s="11">
        <f t="shared" si="12"/>
        <v>3175.5096765363346</v>
      </c>
      <c r="L119" s="11">
        <f t="shared" si="13"/>
        <v>738483.76959574537</v>
      </c>
      <c r="M119" s="12">
        <f t="shared" si="11"/>
        <v>0.82053752177305039</v>
      </c>
    </row>
    <row r="120" spans="6:13" x14ac:dyDescent="0.2">
      <c r="F120" s="31">
        <v>0.41925925925925928</v>
      </c>
      <c r="G120" s="32">
        <v>28.45</v>
      </c>
      <c r="H120" s="33">
        <v>223.99999999999983</v>
      </c>
      <c r="I120" s="9">
        <v>9.4821428571428541</v>
      </c>
      <c r="J120" s="11">
        <f t="shared" si="14"/>
        <v>19.014285714273278</v>
      </c>
      <c r="K120" s="11">
        <f t="shared" si="12"/>
        <v>3086.2383201677994</v>
      </c>
      <c r="L120" s="11">
        <f t="shared" si="13"/>
        <v>741570.00791591313</v>
      </c>
      <c r="M120" s="12">
        <f t="shared" si="11"/>
        <v>0.82396667546212565</v>
      </c>
    </row>
    <row r="121" spans="6:13" x14ac:dyDescent="0.2">
      <c r="F121" s="31">
        <v>0.41928240740740735</v>
      </c>
      <c r="G121" s="32">
        <v>28.05</v>
      </c>
      <c r="H121" s="33">
        <v>225.99999999999375</v>
      </c>
      <c r="I121" s="9">
        <v>9.0821428571428555</v>
      </c>
      <c r="J121" s="11">
        <f t="shared" si="14"/>
        <v>18.564285714229253</v>
      </c>
      <c r="K121" s="11">
        <f t="shared" si="12"/>
        <v>3013.1981194954774</v>
      </c>
      <c r="L121" s="11">
        <f t="shared" si="13"/>
        <v>744583.20603540866</v>
      </c>
      <c r="M121" s="12">
        <f t="shared" si="11"/>
        <v>0.82731467337267628</v>
      </c>
    </row>
    <row r="122" spans="6:13" x14ac:dyDescent="0.2">
      <c r="F122" s="31">
        <v>0.41930555555555554</v>
      </c>
      <c r="G122" s="32">
        <v>27.65</v>
      </c>
      <c r="H122" s="33">
        <v>227.99999999999727</v>
      </c>
      <c r="I122" s="9">
        <v>8.6821428571428534</v>
      </c>
      <c r="J122" s="11">
        <f t="shared" si="14"/>
        <v>17.764285714317012</v>
      </c>
      <c r="K122" s="11">
        <f t="shared" si="12"/>
        <v>2883.3488738827423</v>
      </c>
      <c r="L122" s="11">
        <f t="shared" si="13"/>
        <v>747466.55490929144</v>
      </c>
      <c r="M122" s="12">
        <f t="shared" si="11"/>
        <v>0.83051839434365715</v>
      </c>
    </row>
    <row r="123" spans="6:13" x14ac:dyDescent="0.2">
      <c r="F123" s="31">
        <v>0.41932870370370368</v>
      </c>
      <c r="G123" s="32">
        <v>27.5</v>
      </c>
      <c r="H123" s="33">
        <v>229.99999999999599</v>
      </c>
      <c r="I123" s="9">
        <v>8.5321428571428548</v>
      </c>
      <c r="J123" s="11">
        <f t="shared" si="14"/>
        <v>17.214285714274698</v>
      </c>
      <c r="K123" s="11">
        <f t="shared" si="12"/>
        <v>2794.0775175073259</v>
      </c>
      <c r="L123" s="11">
        <f t="shared" si="13"/>
        <v>750260.63242679881</v>
      </c>
      <c r="M123" s="12">
        <f t="shared" si="11"/>
        <v>0.8336229249186653</v>
      </c>
    </row>
    <row r="124" spans="6:13" x14ac:dyDescent="0.2">
      <c r="F124" s="31">
        <v>0.41935185185185181</v>
      </c>
      <c r="G124" s="32">
        <v>27.45</v>
      </c>
      <c r="H124" s="33">
        <v>231.99999999999471</v>
      </c>
      <c r="I124" s="9">
        <v>8.4821428571428541</v>
      </c>
      <c r="J124" s="11">
        <f t="shared" si="14"/>
        <v>17.014285714274827</v>
      </c>
      <c r="K124" s="11">
        <f t="shared" si="12"/>
        <v>2761.6152061006019</v>
      </c>
      <c r="L124" s="11">
        <f t="shared" si="13"/>
        <v>753022.24763289944</v>
      </c>
      <c r="M124" s="12">
        <f t="shared" si="11"/>
        <v>0.83669138625877715</v>
      </c>
    </row>
    <row r="125" spans="6:13" x14ac:dyDescent="0.2">
      <c r="F125" s="31">
        <v>0.419375</v>
      </c>
      <c r="G125" s="32">
        <v>27.35</v>
      </c>
      <c r="H125" s="33">
        <v>233.99999999999821</v>
      </c>
      <c r="I125" s="9">
        <v>8.3821428571428562</v>
      </c>
      <c r="J125" s="11">
        <f t="shared" si="14"/>
        <v>16.864285714315187</v>
      </c>
      <c r="K125" s="11">
        <f t="shared" si="12"/>
        <v>2737.268472552094</v>
      </c>
      <c r="L125" s="11">
        <f t="shared" si="13"/>
        <v>755759.5161054515</v>
      </c>
      <c r="M125" s="12">
        <f t="shared" si="11"/>
        <v>0.83973279567272385</v>
      </c>
    </row>
    <row r="126" spans="6:13" x14ac:dyDescent="0.2">
      <c r="F126" s="31">
        <v>0.41939814814814813</v>
      </c>
      <c r="G126" s="32">
        <v>27.3</v>
      </c>
      <c r="H126" s="33">
        <v>235.99999999999693</v>
      </c>
      <c r="I126" s="9">
        <v>8.3321428571428555</v>
      </c>
      <c r="J126" s="11">
        <f t="shared" si="14"/>
        <v>16.714285714275022</v>
      </c>
      <c r="K126" s="11">
        <f t="shared" si="12"/>
        <v>2712.9217389905161</v>
      </c>
      <c r="L126" s="11">
        <f t="shared" si="13"/>
        <v>758472.43784444197</v>
      </c>
      <c r="M126" s="12">
        <f t="shared" si="11"/>
        <v>0.84274715316049109</v>
      </c>
    </row>
    <row r="127" spans="6:13" x14ac:dyDescent="0.2">
      <c r="F127" s="31">
        <v>0.41942129629629626</v>
      </c>
      <c r="G127" s="32">
        <v>27.2</v>
      </c>
      <c r="H127" s="33">
        <v>237.99999999999562</v>
      </c>
      <c r="I127" s="9">
        <v>8.2321428571428541</v>
      </c>
      <c r="J127" s="11">
        <f t="shared" si="14"/>
        <v>16.564285714274881</v>
      </c>
      <c r="K127" s="11">
        <f t="shared" si="12"/>
        <v>2688.5750054354344</v>
      </c>
      <c r="L127" s="11">
        <f t="shared" si="13"/>
        <v>761161.01284987736</v>
      </c>
      <c r="M127" s="12">
        <f t="shared" si="11"/>
        <v>0.84573445872208597</v>
      </c>
    </row>
    <row r="128" spans="6:13" x14ac:dyDescent="0.2">
      <c r="F128" s="31">
        <v>0.41944444444444445</v>
      </c>
      <c r="G128" s="32">
        <v>26.75</v>
      </c>
      <c r="H128" s="33">
        <v>239.99999999999915</v>
      </c>
      <c r="I128" s="9">
        <v>7.7821428571428548</v>
      </c>
      <c r="J128" s="11">
        <f t="shared" si="14"/>
        <v>16.014285714313928</v>
      </c>
      <c r="K128" s="11">
        <f t="shared" si="12"/>
        <v>2599.3036490732238</v>
      </c>
      <c r="L128" s="11">
        <f t="shared" si="13"/>
        <v>763760.31649895059</v>
      </c>
      <c r="M128" s="12">
        <f t="shared" si="11"/>
        <v>0.84862257388772289</v>
      </c>
    </row>
    <row r="129" spans="6:13" x14ac:dyDescent="0.2">
      <c r="F129" s="31">
        <v>0.41946759259259259</v>
      </c>
      <c r="G129" s="32">
        <v>26.7</v>
      </c>
      <c r="H129" s="33">
        <v>241.99999999999787</v>
      </c>
      <c r="I129" s="9">
        <v>7.7321428571428541</v>
      </c>
      <c r="J129" s="11">
        <f t="shared" si="14"/>
        <v>15.514285714275788</v>
      </c>
      <c r="K129" s="11">
        <f t="shared" si="12"/>
        <v>2518.1478705501713</v>
      </c>
      <c r="L129" s="11">
        <f t="shared" si="13"/>
        <v>766278.46436950075</v>
      </c>
      <c r="M129" s="12">
        <f t="shared" si="11"/>
        <v>0.8514205159661119</v>
      </c>
    </row>
    <row r="130" spans="6:13" x14ac:dyDescent="0.2">
      <c r="F130" s="31">
        <v>0.41949074074074072</v>
      </c>
      <c r="G130" s="32">
        <v>26.2</v>
      </c>
      <c r="H130" s="33">
        <v>243.99999999999659</v>
      </c>
      <c r="I130" s="9">
        <v>7.2321428571428541</v>
      </c>
      <c r="J130" s="11">
        <f t="shared" si="14"/>
        <v>14.964285714276139</v>
      </c>
      <c r="K130" s="11">
        <f t="shared" si="12"/>
        <v>2428.8765141816798</v>
      </c>
      <c r="L130" s="11">
        <f t="shared" si="13"/>
        <v>768707.34088368248</v>
      </c>
      <c r="M130" s="12">
        <f t="shared" si="11"/>
        <v>0.85411926764853607</v>
      </c>
    </row>
    <row r="131" spans="6:13" x14ac:dyDescent="0.2">
      <c r="F131" s="31">
        <v>0.41951388888888891</v>
      </c>
      <c r="G131" s="32">
        <v>26.15</v>
      </c>
      <c r="H131" s="33">
        <v>246.00000000000009</v>
      </c>
      <c r="I131" s="9">
        <v>7.1821428571428534</v>
      </c>
      <c r="J131" s="11">
        <f t="shared" si="14"/>
        <v>14.414285714310903</v>
      </c>
      <c r="K131" s="11">
        <f t="shared" si="12"/>
        <v>2339.6051578187739</v>
      </c>
      <c r="L131" s="11">
        <f t="shared" si="13"/>
        <v>771046.94604150124</v>
      </c>
      <c r="M131" s="12">
        <f t="shared" si="11"/>
        <v>0.8567188289350014</v>
      </c>
    </row>
    <row r="132" spans="6:13" x14ac:dyDescent="0.2">
      <c r="F132" s="31">
        <v>0.41953703703703704</v>
      </c>
      <c r="G132" s="32">
        <v>26.05</v>
      </c>
      <c r="H132" s="33">
        <v>247.99999999999881</v>
      </c>
      <c r="I132" s="9">
        <v>7.0821428571428555</v>
      </c>
      <c r="J132" s="11">
        <f t="shared" si="14"/>
        <v>14.264285714276587</v>
      </c>
      <c r="K132" s="11">
        <f t="shared" si="12"/>
        <v>2315.2584242581452</v>
      </c>
      <c r="L132" s="11">
        <f t="shared" si="13"/>
        <v>773362.20446575934</v>
      </c>
      <c r="M132" s="12">
        <f t="shared" si="11"/>
        <v>0.85929133829528814</v>
      </c>
    </row>
    <row r="133" spans="6:13" x14ac:dyDescent="0.2">
      <c r="F133" s="31">
        <v>0.41956018518518517</v>
      </c>
      <c r="G133" s="32">
        <v>25.6</v>
      </c>
      <c r="H133" s="33">
        <v>249.9999999999975</v>
      </c>
      <c r="I133" s="9">
        <v>6.6321428571428562</v>
      </c>
      <c r="J133" s="11">
        <f t="shared" si="14"/>
        <v>13.714285714276746</v>
      </c>
      <c r="K133" s="11">
        <f t="shared" si="12"/>
        <v>2225.9870678896227</v>
      </c>
      <c r="L133" s="11">
        <f t="shared" si="13"/>
        <v>775588.19153364899</v>
      </c>
      <c r="M133" s="12">
        <f t="shared" si="11"/>
        <v>0.86176465725961005</v>
      </c>
    </row>
    <row r="134" spans="6:13" x14ac:dyDescent="0.2">
      <c r="F134" s="31">
        <v>0.41958333333333336</v>
      </c>
      <c r="G134" s="32">
        <v>25.55</v>
      </c>
      <c r="H134" s="33">
        <v>252.00000000000102</v>
      </c>
      <c r="I134" s="9">
        <v>6.5821428571428555</v>
      </c>
      <c r="J134" s="11">
        <f t="shared" si="14"/>
        <v>13.214285714308998</v>
      </c>
      <c r="K134" s="11">
        <f t="shared" si="12"/>
        <v>2144.8312893779953</v>
      </c>
      <c r="L134" s="11">
        <f t="shared" si="13"/>
        <v>777733.02282302699</v>
      </c>
      <c r="M134" s="12">
        <f t="shared" si="11"/>
        <v>0.8641478031366967</v>
      </c>
    </row>
    <row r="135" spans="6:13" x14ac:dyDescent="0.2">
      <c r="F135" s="31">
        <v>0.4196064814814815</v>
      </c>
      <c r="G135" s="32">
        <v>25.6</v>
      </c>
      <c r="H135" s="33">
        <v>253.99999999999974</v>
      </c>
      <c r="I135" s="9">
        <v>6.6321428571428562</v>
      </c>
      <c r="J135" s="11">
        <f t="shared" si="14"/>
        <v>13.214285714277262</v>
      </c>
      <c r="K135" s="11">
        <f t="shared" si="12"/>
        <v>2144.8312893728439</v>
      </c>
      <c r="L135" s="11">
        <f t="shared" si="13"/>
        <v>779877.85411239986</v>
      </c>
      <c r="M135" s="12">
        <f t="shared" si="11"/>
        <v>0.86653094901377758</v>
      </c>
    </row>
    <row r="136" spans="6:13" x14ac:dyDescent="0.2">
      <c r="F136" s="31">
        <v>0.41962962962962963</v>
      </c>
      <c r="G136" s="32">
        <v>25.25</v>
      </c>
      <c r="H136" s="33">
        <v>255.99999999999847</v>
      </c>
      <c r="I136" s="9">
        <v>6.2821428571428548</v>
      </c>
      <c r="J136" s="11">
        <f t="shared" si="14"/>
        <v>12.914285714277453</v>
      </c>
      <c r="K136" s="11">
        <f t="shared" si="12"/>
        <v>2096.1378222627577</v>
      </c>
      <c r="L136" s="11">
        <f t="shared" si="13"/>
        <v>781973.99193466257</v>
      </c>
      <c r="M136" s="12">
        <f t="shared" ref="M136:M199" si="15">L136/($C$10*1000)</f>
        <v>0.86885999103851397</v>
      </c>
    </row>
    <row r="137" spans="6:13" x14ac:dyDescent="0.2">
      <c r="F137" s="31">
        <v>0.41965277777777782</v>
      </c>
      <c r="G137" s="32">
        <v>25.2</v>
      </c>
      <c r="H137" s="33">
        <v>258.00000000000193</v>
      </c>
      <c r="I137" s="9">
        <v>6.2321428571428541</v>
      </c>
      <c r="J137" s="11">
        <f t="shared" si="14"/>
        <v>12.514285714307405</v>
      </c>
      <c r="K137" s="11">
        <f t="shared" ref="K137:K200" si="16">J137*$C$24</f>
        <v>2031.2131994541296</v>
      </c>
      <c r="L137" s="11">
        <f t="shared" si="13"/>
        <v>784005.2051341167</v>
      </c>
      <c r="M137" s="12">
        <f t="shared" si="15"/>
        <v>0.87111689459346298</v>
      </c>
    </row>
    <row r="138" spans="6:13" x14ac:dyDescent="0.2">
      <c r="F138" s="31">
        <v>0.41967592592592595</v>
      </c>
      <c r="G138" s="32">
        <v>25.35</v>
      </c>
      <c r="H138" s="33">
        <v>260.00000000000068</v>
      </c>
      <c r="I138" s="9">
        <v>6.3821428571428562</v>
      </c>
      <c r="J138" s="11">
        <f t="shared" si="14"/>
        <v>12.614285714277823</v>
      </c>
      <c r="K138" s="11">
        <f t="shared" si="16"/>
        <v>2047.4443551527006</v>
      </c>
      <c r="L138" s="11">
        <f t="shared" ref="L138:L201" si="17">L137+K138</f>
        <v>786052.64948926936</v>
      </c>
      <c r="M138" s="12">
        <f t="shared" si="15"/>
        <v>0.87339183276585486</v>
      </c>
    </row>
    <row r="139" spans="6:13" x14ac:dyDescent="0.2">
      <c r="F139" s="31">
        <v>0.41969907407407409</v>
      </c>
      <c r="G139" s="32">
        <v>25</v>
      </c>
      <c r="H139" s="33">
        <v>261.99999999999937</v>
      </c>
      <c r="I139" s="9">
        <v>6.0321428571428548</v>
      </c>
      <c r="J139" s="11">
        <f t="shared" si="14"/>
        <v>12.414285714277597</v>
      </c>
      <c r="K139" s="11">
        <f t="shared" si="16"/>
        <v>2014.9820437459189</v>
      </c>
      <c r="L139" s="11">
        <f t="shared" si="17"/>
        <v>788067.63153301529</v>
      </c>
      <c r="M139" s="12">
        <f t="shared" si="15"/>
        <v>0.87563070170335033</v>
      </c>
    </row>
    <row r="140" spans="6:13" x14ac:dyDescent="0.2">
      <c r="F140" s="31">
        <v>0.41972222222222227</v>
      </c>
      <c r="G140" s="32">
        <v>24.9</v>
      </c>
      <c r="H140" s="33">
        <v>264.0000000000029</v>
      </c>
      <c r="I140" s="9">
        <v>5.9321428571428534</v>
      </c>
      <c r="J140" s="11">
        <f t="shared" si="14"/>
        <v>11.964285714306792</v>
      </c>
      <c r="K140" s="11">
        <f t="shared" si="16"/>
        <v>1941.9418430854817</v>
      </c>
      <c r="L140" s="11">
        <f t="shared" si="17"/>
        <v>790009.57337610074</v>
      </c>
      <c r="M140" s="12">
        <f t="shared" si="15"/>
        <v>0.87778841486233417</v>
      </c>
    </row>
    <row r="141" spans="6:13" x14ac:dyDescent="0.2">
      <c r="F141" s="31">
        <v>0.41974537037037035</v>
      </c>
      <c r="G141" s="32">
        <v>24.85</v>
      </c>
      <c r="H141" s="33">
        <v>265.99999999999682</v>
      </c>
      <c r="I141" s="9">
        <v>5.8821428571428562</v>
      </c>
      <c r="J141" s="11">
        <f t="shared" si="14"/>
        <v>11.814285714249781</v>
      </c>
      <c r="K141" s="11">
        <f t="shared" si="16"/>
        <v>1917.5951095211694</v>
      </c>
      <c r="L141" s="11">
        <f t="shared" si="17"/>
        <v>791927.16848562192</v>
      </c>
      <c r="M141" s="12">
        <f t="shared" si="15"/>
        <v>0.87991907609513542</v>
      </c>
    </row>
    <row r="142" spans="6:13" x14ac:dyDescent="0.2">
      <c r="F142" s="31">
        <v>0.41976851851851849</v>
      </c>
      <c r="G142" s="32">
        <v>24.4</v>
      </c>
      <c r="H142" s="33">
        <v>267.99999999999551</v>
      </c>
      <c r="I142" s="9">
        <v>5.4321428571428534</v>
      </c>
      <c r="J142" s="11">
        <f t="shared" si="14"/>
        <v>11.314285714278313</v>
      </c>
      <c r="K142" s="11">
        <f t="shared" si="16"/>
        <v>1836.4393310089381</v>
      </c>
      <c r="L142" s="11">
        <f t="shared" si="17"/>
        <v>793763.60781663086</v>
      </c>
      <c r="M142" s="12">
        <f t="shared" si="15"/>
        <v>0.88195956424070099</v>
      </c>
    </row>
    <row r="143" spans="6:13" x14ac:dyDescent="0.2">
      <c r="F143" s="31">
        <v>0.41979166666666662</v>
      </c>
      <c r="G143" s="32">
        <v>24.6</v>
      </c>
      <c r="H143" s="33">
        <v>269.99999999999426</v>
      </c>
      <c r="I143" s="9">
        <v>5.6321428571428562</v>
      </c>
      <c r="J143" s="11">
        <f t="shared" si="14"/>
        <v>11.064285714278791</v>
      </c>
      <c r="K143" s="11">
        <f t="shared" si="16"/>
        <v>1795.8614417505846</v>
      </c>
      <c r="L143" s="11">
        <f t="shared" si="17"/>
        <v>795559.4692583814</v>
      </c>
      <c r="M143" s="12">
        <f t="shared" si="15"/>
        <v>0.88395496584264599</v>
      </c>
    </row>
    <row r="144" spans="6:13" x14ac:dyDescent="0.2">
      <c r="F144" s="31">
        <v>0.41981481481481481</v>
      </c>
      <c r="G144" s="32">
        <v>24.35</v>
      </c>
      <c r="H144" s="33">
        <v>271.99999999999773</v>
      </c>
      <c r="I144" s="9">
        <v>5.3821428571428562</v>
      </c>
      <c r="J144" s="11">
        <f t="shared" si="14"/>
        <v>11.014285714304808</v>
      </c>
      <c r="K144" s="11">
        <f t="shared" si="16"/>
        <v>1787.7458639031213</v>
      </c>
      <c r="L144" s="11">
        <f t="shared" si="17"/>
        <v>797347.21512228448</v>
      </c>
      <c r="M144" s="12">
        <f t="shared" si="15"/>
        <v>0.88594135013587161</v>
      </c>
    </row>
    <row r="145" spans="6:13" x14ac:dyDescent="0.2">
      <c r="F145" s="31">
        <v>0.41983796296296294</v>
      </c>
      <c r="G145" s="32">
        <v>24.35</v>
      </c>
      <c r="H145" s="33">
        <v>273.99999999999648</v>
      </c>
      <c r="I145" s="9">
        <v>5.3821428571428562</v>
      </c>
      <c r="J145" s="11">
        <f t="shared" si="14"/>
        <v>10.764285714278982</v>
      </c>
      <c r="K145" s="11">
        <f t="shared" si="16"/>
        <v>1747.1679746404984</v>
      </c>
      <c r="L145" s="11">
        <f t="shared" si="17"/>
        <v>799094.38309692498</v>
      </c>
      <c r="M145" s="12">
        <f t="shared" si="15"/>
        <v>0.88788264788547222</v>
      </c>
    </row>
    <row r="146" spans="6:13" x14ac:dyDescent="0.2">
      <c r="F146" s="31">
        <v>0.41986111111111107</v>
      </c>
      <c r="G146" s="32">
        <v>24.2</v>
      </c>
      <c r="H146" s="33">
        <v>275.99999999999517</v>
      </c>
      <c r="I146" s="9">
        <v>5.2321428571428541</v>
      </c>
      <c r="J146" s="11">
        <f t="shared" si="14"/>
        <v>10.614285714278772</v>
      </c>
      <c r="K146" s="11">
        <f t="shared" si="16"/>
        <v>1722.8212410854055</v>
      </c>
      <c r="L146" s="11">
        <f t="shared" si="17"/>
        <v>800817.2043380104</v>
      </c>
      <c r="M146" s="12">
        <f t="shared" si="15"/>
        <v>0.88979689370890047</v>
      </c>
    </row>
    <row r="147" spans="6:13" x14ac:dyDescent="0.2">
      <c r="F147" s="31">
        <v>0.41988425925925926</v>
      </c>
      <c r="G147" s="32">
        <v>24.05</v>
      </c>
      <c r="H147" s="33">
        <v>277.99999999999869</v>
      </c>
      <c r="I147" s="9">
        <v>5.0821428571428555</v>
      </c>
      <c r="J147" s="11">
        <f t="shared" si="14"/>
        <v>10.314285714303885</v>
      </c>
      <c r="K147" s="11">
        <f t="shared" si="16"/>
        <v>1674.1277739793645</v>
      </c>
      <c r="L147" s="11">
        <f t="shared" si="17"/>
        <v>802491.33211198973</v>
      </c>
      <c r="M147" s="12">
        <f t="shared" si="15"/>
        <v>0.89165703567998855</v>
      </c>
    </row>
    <row r="148" spans="6:13" x14ac:dyDescent="0.2">
      <c r="F148" s="31">
        <v>0.4199074074074074</v>
      </c>
      <c r="G148" s="32">
        <v>23.9</v>
      </c>
      <c r="H148" s="33">
        <v>279.99999999999739</v>
      </c>
      <c r="I148" s="9">
        <v>4.9321428571428534</v>
      </c>
      <c r="J148" s="11">
        <f t="shared" si="14"/>
        <v>10.014285714279163</v>
      </c>
      <c r="K148" s="11">
        <f t="shared" si="16"/>
        <v>1625.4343068652345</v>
      </c>
      <c r="L148" s="11">
        <f t="shared" si="17"/>
        <v>804116.76641885494</v>
      </c>
      <c r="M148" s="12">
        <f t="shared" si="15"/>
        <v>0.89346307379872769</v>
      </c>
    </row>
    <row r="149" spans="6:13" x14ac:dyDescent="0.2">
      <c r="F149" s="31">
        <v>0.41993055555555553</v>
      </c>
      <c r="G149" s="32">
        <v>23.8</v>
      </c>
      <c r="H149" s="33">
        <v>281.99999999999613</v>
      </c>
      <c r="I149" s="9">
        <v>4.8321428571428555</v>
      </c>
      <c r="J149" s="11">
        <f t="shared" ref="J149:J212" si="18">AVERAGE(I148:I149)*(H149-H148)</f>
        <v>9.7642857142796036</v>
      </c>
      <c r="K149" s="11">
        <f t="shared" si="16"/>
        <v>1584.8564176068749</v>
      </c>
      <c r="L149" s="11">
        <f t="shared" si="17"/>
        <v>805701.62283646176</v>
      </c>
      <c r="M149" s="12">
        <f t="shared" si="15"/>
        <v>0.89522402537384638</v>
      </c>
    </row>
    <row r="150" spans="6:13" x14ac:dyDescent="0.2">
      <c r="F150" s="31">
        <v>0.41995370370370372</v>
      </c>
      <c r="G150" s="32">
        <v>23.75</v>
      </c>
      <c r="H150" s="33">
        <v>283.99999999999966</v>
      </c>
      <c r="I150" s="9">
        <v>4.7821428571428548</v>
      </c>
      <c r="J150" s="11">
        <f t="shared" si="18"/>
        <v>9.6142857143026514</v>
      </c>
      <c r="K150" s="11">
        <f t="shared" si="16"/>
        <v>1560.509684055557</v>
      </c>
      <c r="L150" s="11">
        <f t="shared" si="17"/>
        <v>807262.13252051733</v>
      </c>
      <c r="M150" s="12">
        <f t="shared" si="15"/>
        <v>0.89695792502279703</v>
      </c>
    </row>
    <row r="151" spans="6:13" x14ac:dyDescent="0.2">
      <c r="F151" s="31">
        <v>0.41997685185185185</v>
      </c>
      <c r="G151" s="32">
        <v>23.45</v>
      </c>
      <c r="H151" s="33">
        <v>285.99999999999835</v>
      </c>
      <c r="I151" s="9">
        <v>4.4821428571428541</v>
      </c>
      <c r="J151" s="11">
        <f t="shared" si="18"/>
        <v>9.2642857142796533</v>
      </c>
      <c r="K151" s="11">
        <f t="shared" si="16"/>
        <v>1503.7006390900206</v>
      </c>
      <c r="L151" s="11">
        <f t="shared" si="17"/>
        <v>808765.83315960737</v>
      </c>
      <c r="M151" s="12">
        <f t="shared" si="15"/>
        <v>0.89862870351067481</v>
      </c>
    </row>
    <row r="152" spans="6:13" x14ac:dyDescent="0.2">
      <c r="F152" s="31">
        <v>0.42</v>
      </c>
      <c r="G152" s="32">
        <v>23.6</v>
      </c>
      <c r="H152" s="33">
        <v>287.99999999999704</v>
      </c>
      <c r="I152" s="9">
        <v>4.6321428571428562</v>
      </c>
      <c r="J152" s="11">
        <f t="shared" si="18"/>
        <v>9.1142857142797524</v>
      </c>
      <c r="K152" s="11">
        <f t="shared" si="16"/>
        <v>1479.3539055349781</v>
      </c>
      <c r="L152" s="11">
        <f t="shared" si="17"/>
        <v>810245.18706514232</v>
      </c>
      <c r="M152" s="12">
        <f t="shared" si="15"/>
        <v>0.90027243007238034</v>
      </c>
    </row>
    <row r="153" spans="6:13" x14ac:dyDescent="0.2">
      <c r="F153" s="31">
        <v>0.42002314814814817</v>
      </c>
      <c r="G153" s="32">
        <v>23.55</v>
      </c>
      <c r="H153" s="33">
        <v>290.00000000000057</v>
      </c>
      <c r="I153" s="9">
        <v>4.5821428571428555</v>
      </c>
      <c r="J153" s="11">
        <f t="shared" si="18"/>
        <v>9.2142857143019494</v>
      </c>
      <c r="K153" s="11">
        <f t="shared" si="16"/>
        <v>1495.5850612419533</v>
      </c>
      <c r="L153" s="11">
        <f t="shared" si="17"/>
        <v>811740.77212638431</v>
      </c>
      <c r="M153" s="12">
        <f t="shared" si="15"/>
        <v>0.90193419125153818</v>
      </c>
    </row>
    <row r="154" spans="6:13" x14ac:dyDescent="0.2">
      <c r="F154" s="31">
        <v>0.42004629629629631</v>
      </c>
      <c r="G154" s="32">
        <v>23.4</v>
      </c>
      <c r="H154" s="33">
        <v>291.99999999999926</v>
      </c>
      <c r="I154" s="9">
        <v>4.4321428571428534</v>
      </c>
      <c r="J154" s="11">
        <f t="shared" si="18"/>
        <v>9.0142857142798167</v>
      </c>
      <c r="K154" s="11">
        <f t="shared" si="16"/>
        <v>1463.1227498316161</v>
      </c>
      <c r="L154" s="11">
        <f t="shared" si="17"/>
        <v>813203.89487621596</v>
      </c>
      <c r="M154" s="12">
        <f t="shared" si="15"/>
        <v>0.9035598831957955</v>
      </c>
    </row>
    <row r="155" spans="6:13" x14ac:dyDescent="0.2">
      <c r="F155" s="31">
        <v>0.42006944444444444</v>
      </c>
      <c r="G155" s="32">
        <v>23.25</v>
      </c>
      <c r="H155" s="33">
        <v>293.99999999999801</v>
      </c>
      <c r="I155" s="9">
        <v>4.2821428571428548</v>
      </c>
      <c r="J155" s="11">
        <f t="shared" si="18"/>
        <v>8.7142857142802601</v>
      </c>
      <c r="K155" s="11">
        <f t="shared" si="16"/>
        <v>1414.4292827215706</v>
      </c>
      <c r="L155" s="11">
        <f t="shared" si="17"/>
        <v>814618.32415893755</v>
      </c>
      <c r="M155" s="12">
        <f t="shared" si="15"/>
        <v>0.90513147128770843</v>
      </c>
    </row>
    <row r="156" spans="6:13" x14ac:dyDescent="0.2">
      <c r="F156" s="31">
        <v>0.42009259259259263</v>
      </c>
      <c r="G156" s="32">
        <v>23.05</v>
      </c>
      <c r="H156" s="33">
        <v>296.00000000000148</v>
      </c>
      <c r="I156" s="9">
        <v>4.0821428571428555</v>
      </c>
      <c r="J156" s="11">
        <f t="shared" si="18"/>
        <v>8.3642857143002125</v>
      </c>
      <c r="K156" s="11">
        <f t="shared" si="16"/>
        <v>1357.6202377630057</v>
      </c>
      <c r="L156" s="11">
        <f t="shared" si="17"/>
        <v>815975.94439670059</v>
      </c>
      <c r="M156" s="12">
        <f t="shared" si="15"/>
        <v>0.90663993821855626</v>
      </c>
    </row>
    <row r="157" spans="6:13" x14ac:dyDescent="0.2">
      <c r="F157" s="31">
        <v>0.42011574074074076</v>
      </c>
      <c r="G157" s="32">
        <v>23.05</v>
      </c>
      <c r="H157" s="33">
        <v>298.00000000000023</v>
      </c>
      <c r="I157" s="9">
        <v>4.0821428571428555</v>
      </c>
      <c r="J157" s="11">
        <f t="shared" si="18"/>
        <v>8.1642857142806058</v>
      </c>
      <c r="K157" s="11">
        <f t="shared" si="16"/>
        <v>1325.1579263530784</v>
      </c>
      <c r="L157" s="11">
        <f t="shared" si="17"/>
        <v>817301.10232305364</v>
      </c>
      <c r="M157" s="12">
        <f t="shared" si="15"/>
        <v>0.90811233591450402</v>
      </c>
    </row>
    <row r="158" spans="6:13" x14ac:dyDescent="0.2">
      <c r="F158" s="31">
        <v>0.4201388888888889</v>
      </c>
      <c r="G158" s="32">
        <v>23.05</v>
      </c>
      <c r="H158" s="33">
        <v>299.99999999999892</v>
      </c>
      <c r="I158" s="9">
        <v>4.0821428571428555</v>
      </c>
      <c r="J158" s="11">
        <f t="shared" si="18"/>
        <v>8.1642857142803749</v>
      </c>
      <c r="K158" s="11">
        <f t="shared" si="16"/>
        <v>1325.1579263530409</v>
      </c>
      <c r="L158" s="11">
        <f t="shared" si="17"/>
        <v>818626.26024940668</v>
      </c>
      <c r="M158" s="12">
        <f t="shared" si="15"/>
        <v>0.90958473361045189</v>
      </c>
    </row>
    <row r="159" spans="6:13" x14ac:dyDescent="0.2">
      <c r="F159" s="31">
        <v>0.42016203703703708</v>
      </c>
      <c r="G159" s="32">
        <v>22.8</v>
      </c>
      <c r="H159" s="33">
        <v>302.00000000000244</v>
      </c>
      <c r="I159" s="9">
        <v>3.8321428571428555</v>
      </c>
      <c r="J159" s="11">
        <f t="shared" si="18"/>
        <v>7.9142857142996572</v>
      </c>
      <c r="K159" s="11">
        <f t="shared" si="16"/>
        <v>1284.5800370977395</v>
      </c>
      <c r="L159" s="11">
        <f t="shared" si="17"/>
        <v>819910.84028650448</v>
      </c>
      <c r="M159" s="12">
        <f t="shared" si="15"/>
        <v>0.91101204476278275</v>
      </c>
    </row>
    <row r="160" spans="6:13" x14ac:dyDescent="0.2">
      <c r="F160" s="31">
        <v>0.42018518518518522</v>
      </c>
      <c r="G160" s="32">
        <v>22.75</v>
      </c>
      <c r="H160" s="33">
        <v>304.00000000000114</v>
      </c>
      <c r="I160" s="9">
        <v>3.7821428571428548</v>
      </c>
      <c r="J160" s="11">
        <f t="shared" si="18"/>
        <v>7.614285714280733</v>
      </c>
      <c r="K160" s="11">
        <f t="shared" si="16"/>
        <v>1235.8865699845505</v>
      </c>
      <c r="L160" s="11">
        <f t="shared" si="17"/>
        <v>821146.72685648908</v>
      </c>
      <c r="M160" s="12">
        <f t="shared" si="15"/>
        <v>0.91238525206276566</v>
      </c>
    </row>
    <row r="161" spans="6:13" x14ac:dyDescent="0.2">
      <c r="F161" s="31">
        <v>0.42020833333333335</v>
      </c>
      <c r="G161" s="32">
        <v>22.65</v>
      </c>
      <c r="H161" s="33">
        <v>305.99999999999989</v>
      </c>
      <c r="I161" s="9">
        <v>3.6821428571428534</v>
      </c>
      <c r="J161" s="11">
        <f t="shared" si="18"/>
        <v>7.4642857142810408</v>
      </c>
      <c r="K161" s="11">
        <f t="shared" si="16"/>
        <v>1211.5398364295418</v>
      </c>
      <c r="L161" s="11">
        <f t="shared" si="17"/>
        <v>822358.26669291861</v>
      </c>
      <c r="M161" s="12">
        <f t="shared" si="15"/>
        <v>0.91373140743657622</v>
      </c>
    </row>
    <row r="162" spans="6:13" x14ac:dyDescent="0.2">
      <c r="F162" s="31">
        <v>0.42023148148148143</v>
      </c>
      <c r="G162" s="32">
        <v>22.6</v>
      </c>
      <c r="H162" s="33">
        <v>307.9999999999938</v>
      </c>
      <c r="I162" s="9">
        <v>3.6321428571428562</v>
      </c>
      <c r="J162" s="11">
        <f t="shared" si="18"/>
        <v>7.3142857142634661</v>
      </c>
      <c r="K162" s="11">
        <f t="shared" si="16"/>
        <v>1187.1931028716306</v>
      </c>
      <c r="L162" s="11">
        <f t="shared" si="17"/>
        <v>823545.45979579026</v>
      </c>
      <c r="M162" s="12">
        <f t="shared" si="15"/>
        <v>0.91505051088421141</v>
      </c>
    </row>
    <row r="163" spans="6:13" x14ac:dyDescent="0.2">
      <c r="F163" s="31">
        <v>0.42025462962962962</v>
      </c>
      <c r="G163" s="32">
        <v>22.4</v>
      </c>
      <c r="H163" s="33">
        <v>309.99999999999727</v>
      </c>
      <c r="I163" s="9">
        <v>3.4321428571428534</v>
      </c>
      <c r="J163" s="11">
        <f t="shared" si="18"/>
        <v>7.0642857142979567</v>
      </c>
      <c r="K163" s="11">
        <f t="shared" si="16"/>
        <v>1146.6152136187977</v>
      </c>
      <c r="L163" s="11">
        <f t="shared" si="17"/>
        <v>824692.07500940911</v>
      </c>
      <c r="M163" s="12">
        <f t="shared" si="15"/>
        <v>0.91632452778823237</v>
      </c>
    </row>
    <row r="164" spans="6:13" x14ac:dyDescent="0.2">
      <c r="F164" s="31">
        <v>0.42027777777777775</v>
      </c>
      <c r="G164" s="32">
        <v>22.45</v>
      </c>
      <c r="H164" s="33">
        <v>311.99999999999602</v>
      </c>
      <c r="I164" s="9">
        <v>3.4821428571428541</v>
      </c>
      <c r="J164" s="11">
        <f t="shared" si="18"/>
        <v>6.9142857142813838</v>
      </c>
      <c r="K164" s="11">
        <f t="shared" si="16"/>
        <v>1122.2684800610491</v>
      </c>
      <c r="L164" s="11">
        <f t="shared" si="17"/>
        <v>825814.34348947019</v>
      </c>
      <c r="M164" s="12">
        <f t="shared" si="15"/>
        <v>0.91757149276607797</v>
      </c>
    </row>
    <row r="165" spans="6:13" x14ac:dyDescent="0.2">
      <c r="F165" s="31">
        <v>0.42030092592592588</v>
      </c>
      <c r="G165" s="32">
        <v>22.45</v>
      </c>
      <c r="H165" s="33">
        <v>313.99999999999471</v>
      </c>
      <c r="I165" s="9">
        <v>3.4821428571428541</v>
      </c>
      <c r="J165" s="11">
        <f t="shared" si="18"/>
        <v>6.9642857142811554</v>
      </c>
      <c r="K165" s="11">
        <f t="shared" si="16"/>
        <v>1130.3840579126982</v>
      </c>
      <c r="L165" s="11">
        <f t="shared" si="17"/>
        <v>826944.72754738294</v>
      </c>
      <c r="M165" s="12">
        <f t="shared" si="15"/>
        <v>0.91882747505264772</v>
      </c>
    </row>
    <row r="166" spans="6:13" x14ac:dyDescent="0.2">
      <c r="F166" s="31">
        <v>0.42032407407407407</v>
      </c>
      <c r="G166" s="32">
        <v>22.4</v>
      </c>
      <c r="H166" s="33">
        <v>315.99999999999824</v>
      </c>
      <c r="I166" s="9">
        <v>3.4321428571428534</v>
      </c>
      <c r="J166" s="11">
        <f t="shared" si="18"/>
        <v>6.9142857142978915</v>
      </c>
      <c r="K166" s="11">
        <f t="shared" si="16"/>
        <v>1122.2684800637285</v>
      </c>
      <c r="L166" s="11">
        <f t="shared" si="17"/>
        <v>828066.9960274467</v>
      </c>
      <c r="M166" s="12">
        <f t="shared" si="15"/>
        <v>0.92007444003049632</v>
      </c>
    </row>
    <row r="167" spans="6:13" x14ac:dyDescent="0.2">
      <c r="F167" s="31">
        <v>0.42034722222222221</v>
      </c>
      <c r="G167" s="32">
        <v>22.25</v>
      </c>
      <c r="H167" s="33">
        <v>317.99999999999693</v>
      </c>
      <c r="I167" s="9">
        <v>3.2821428571428548</v>
      </c>
      <c r="J167" s="11">
        <f t="shared" si="18"/>
        <v>6.7142857142813188</v>
      </c>
      <c r="K167" s="11">
        <f t="shared" si="16"/>
        <v>1089.8061686542935</v>
      </c>
      <c r="L167" s="11">
        <f t="shared" si="17"/>
        <v>829156.80219610105</v>
      </c>
      <c r="M167" s="12">
        <f t="shared" si="15"/>
        <v>0.92128533577344562</v>
      </c>
    </row>
    <row r="168" spans="6:13" x14ac:dyDescent="0.2">
      <c r="F168" s="31">
        <v>0.42037037037037034</v>
      </c>
      <c r="G168" s="32">
        <v>22.15</v>
      </c>
      <c r="H168" s="33">
        <v>319.99999999999568</v>
      </c>
      <c r="I168" s="9">
        <v>3.1821428571428534</v>
      </c>
      <c r="J168" s="11">
        <f t="shared" si="18"/>
        <v>6.4642857142816661</v>
      </c>
      <c r="K168" s="11">
        <f t="shared" si="16"/>
        <v>1049.2282793959189</v>
      </c>
      <c r="L168" s="11">
        <f t="shared" si="17"/>
        <v>830206.03047549701</v>
      </c>
      <c r="M168" s="12">
        <f t="shared" si="15"/>
        <v>0.92245114497277447</v>
      </c>
    </row>
    <row r="169" spans="6:13" x14ac:dyDescent="0.2">
      <c r="F169" s="31">
        <v>0.42039351851851853</v>
      </c>
      <c r="G169" s="32">
        <v>21.95</v>
      </c>
      <c r="H169" s="33">
        <v>321.9999999999992</v>
      </c>
      <c r="I169" s="9">
        <v>2.9821428571428541</v>
      </c>
      <c r="J169" s="11">
        <f t="shared" si="18"/>
        <v>6.1642857142965699</v>
      </c>
      <c r="K169" s="11">
        <f t="shared" si="16"/>
        <v>1000.5348122882206</v>
      </c>
      <c r="L169" s="11">
        <f t="shared" si="17"/>
        <v>831206.56528778526</v>
      </c>
      <c r="M169" s="12">
        <f t="shared" si="15"/>
        <v>0.92356285031976137</v>
      </c>
    </row>
    <row r="170" spans="6:13" x14ac:dyDescent="0.2">
      <c r="F170" s="31">
        <v>0.42041666666666666</v>
      </c>
      <c r="G170" s="32">
        <v>22.05</v>
      </c>
      <c r="H170" s="33">
        <v>323.9999999999979</v>
      </c>
      <c r="I170" s="9">
        <v>3.0821428571428555</v>
      </c>
      <c r="J170" s="11">
        <f t="shared" si="18"/>
        <v>6.0642857142817457</v>
      </c>
      <c r="K170" s="11">
        <f t="shared" si="16"/>
        <v>984.30365658244204</v>
      </c>
      <c r="L170" s="11">
        <f t="shared" si="17"/>
        <v>832190.86894436774</v>
      </c>
      <c r="M170" s="12">
        <f t="shared" si="15"/>
        <v>0.92465652104929752</v>
      </c>
    </row>
    <row r="171" spans="6:13" x14ac:dyDescent="0.2">
      <c r="F171" s="31">
        <v>0.42043981481481479</v>
      </c>
      <c r="G171" s="32">
        <v>21.95</v>
      </c>
      <c r="H171" s="33">
        <v>325.99999999999659</v>
      </c>
      <c r="I171" s="9">
        <v>2.9821428571428541</v>
      </c>
      <c r="J171" s="11">
        <f t="shared" si="18"/>
        <v>6.0642857142817457</v>
      </c>
      <c r="K171" s="11">
        <f t="shared" si="16"/>
        <v>984.30365658244204</v>
      </c>
      <c r="L171" s="11">
        <f t="shared" si="17"/>
        <v>833175.17260095023</v>
      </c>
      <c r="M171" s="12">
        <f t="shared" si="15"/>
        <v>0.92575019177883355</v>
      </c>
    </row>
    <row r="172" spans="6:13" x14ac:dyDescent="0.2">
      <c r="F172" s="31">
        <v>0.42046296296296298</v>
      </c>
      <c r="G172" s="32">
        <v>21.95</v>
      </c>
      <c r="H172" s="33">
        <v>328.00000000000011</v>
      </c>
      <c r="I172" s="9">
        <v>2.9821428571428541</v>
      </c>
      <c r="J172" s="11">
        <f t="shared" si="18"/>
        <v>5.964285714296218</v>
      </c>
      <c r="K172" s="11">
        <f t="shared" si="16"/>
        <v>968.07250088141859</v>
      </c>
      <c r="L172" s="11">
        <f t="shared" si="17"/>
        <v>834143.24510183162</v>
      </c>
      <c r="M172" s="12">
        <f t="shared" si="15"/>
        <v>0.92682582789092405</v>
      </c>
    </row>
    <row r="173" spans="6:13" x14ac:dyDescent="0.2">
      <c r="F173" s="31">
        <v>0.42048611111111112</v>
      </c>
      <c r="G173" s="32">
        <v>21.8</v>
      </c>
      <c r="H173" s="33">
        <v>329.99999999999881</v>
      </c>
      <c r="I173" s="9">
        <v>2.8321428571428555</v>
      </c>
      <c r="J173" s="11">
        <f t="shared" si="18"/>
        <v>5.8142857142819091</v>
      </c>
      <c r="K173" s="11">
        <f t="shared" si="16"/>
        <v>943.72576732403741</v>
      </c>
      <c r="L173" s="11">
        <f t="shared" si="17"/>
        <v>835086.9708691556</v>
      </c>
      <c r="M173" s="12">
        <f t="shared" si="15"/>
        <v>0.92787441207683952</v>
      </c>
    </row>
    <row r="174" spans="6:13" x14ac:dyDescent="0.2">
      <c r="F174" s="31">
        <v>0.42050925925925925</v>
      </c>
      <c r="G174" s="32">
        <v>21.8</v>
      </c>
      <c r="H174" s="33">
        <v>331.99999999999756</v>
      </c>
      <c r="I174" s="9">
        <v>2.8321428571428555</v>
      </c>
      <c r="J174" s="11">
        <f t="shared" si="18"/>
        <v>5.664285714282169</v>
      </c>
      <c r="K174" s="11">
        <f t="shared" si="16"/>
        <v>919.37903376902091</v>
      </c>
      <c r="L174" s="11">
        <f t="shared" si="17"/>
        <v>836006.34990292462</v>
      </c>
      <c r="M174" s="12">
        <f t="shared" si="15"/>
        <v>0.92889594433658296</v>
      </c>
    </row>
    <row r="175" spans="6:13" x14ac:dyDescent="0.2">
      <c r="F175" s="31">
        <v>0.42053240740740744</v>
      </c>
      <c r="G175" s="32">
        <v>21.75</v>
      </c>
      <c r="H175" s="33">
        <v>334.00000000000102</v>
      </c>
      <c r="I175" s="9">
        <v>2.7821428571428548</v>
      </c>
      <c r="J175" s="11">
        <f t="shared" si="18"/>
        <v>5.6142857142954439</v>
      </c>
      <c r="K175" s="11">
        <f t="shared" si="16"/>
        <v>911.26345591948939</v>
      </c>
      <c r="L175" s="11">
        <f t="shared" si="17"/>
        <v>836917.61335884407</v>
      </c>
      <c r="M175" s="12">
        <f t="shared" si="15"/>
        <v>0.92990845928760457</v>
      </c>
    </row>
    <row r="176" spans="6:13" x14ac:dyDescent="0.2">
      <c r="F176" s="31">
        <v>0.42055555555555557</v>
      </c>
      <c r="G176" s="32">
        <v>21.65</v>
      </c>
      <c r="H176" s="33">
        <v>335.99999999999977</v>
      </c>
      <c r="I176" s="9">
        <v>2.6821428571428534</v>
      </c>
      <c r="J176" s="11">
        <f t="shared" si="18"/>
        <v>5.4642857142822914</v>
      </c>
      <c r="K176" s="11">
        <f t="shared" si="16"/>
        <v>886.9167223622959</v>
      </c>
      <c r="L176" s="11">
        <f t="shared" si="17"/>
        <v>837804.53008120635</v>
      </c>
      <c r="M176" s="12">
        <f t="shared" si="15"/>
        <v>0.93089392231245149</v>
      </c>
    </row>
    <row r="177" spans="6:13" x14ac:dyDescent="0.2">
      <c r="F177" s="31">
        <v>0.4205787037037037</v>
      </c>
      <c r="G177" s="32">
        <v>21.65</v>
      </c>
      <c r="H177" s="33">
        <v>337.99999999999847</v>
      </c>
      <c r="I177" s="9">
        <v>2.6821428571428534</v>
      </c>
      <c r="J177" s="11">
        <f t="shared" si="18"/>
        <v>5.3642857142822002</v>
      </c>
      <c r="K177" s="11">
        <f t="shared" si="16"/>
        <v>870.68556665890867</v>
      </c>
      <c r="L177" s="11">
        <f t="shared" si="17"/>
        <v>838675.2156478652</v>
      </c>
      <c r="M177" s="12">
        <f t="shared" si="15"/>
        <v>0.93186135071985021</v>
      </c>
    </row>
    <row r="178" spans="6:13" x14ac:dyDescent="0.2">
      <c r="F178" s="31">
        <v>0.42060185185185189</v>
      </c>
      <c r="G178" s="32">
        <v>21.6</v>
      </c>
      <c r="H178" s="33">
        <v>340.00000000000199</v>
      </c>
      <c r="I178" s="9">
        <v>2.6321428571428562</v>
      </c>
      <c r="J178" s="11">
        <f t="shared" si="18"/>
        <v>5.3142857142950746</v>
      </c>
      <c r="K178" s="11">
        <f t="shared" si="16"/>
        <v>862.56998880931212</v>
      </c>
      <c r="L178" s="11">
        <f t="shared" si="17"/>
        <v>839537.7856366745</v>
      </c>
      <c r="M178" s="12">
        <f t="shared" si="15"/>
        <v>0.93281976181852722</v>
      </c>
    </row>
    <row r="179" spans="6:13" x14ac:dyDescent="0.2">
      <c r="F179" s="31">
        <v>0.42062500000000003</v>
      </c>
      <c r="G179" s="32">
        <v>21.5</v>
      </c>
      <c r="H179" s="33">
        <v>342.00000000000068</v>
      </c>
      <c r="I179" s="9">
        <v>2.5321428571428548</v>
      </c>
      <c r="J179" s="11">
        <f t="shared" si="18"/>
        <v>5.1642857142823351</v>
      </c>
      <c r="K179" s="11">
        <f t="shared" si="16"/>
        <v>838.22325525218571</v>
      </c>
      <c r="L179" s="11">
        <f t="shared" si="17"/>
        <v>840376.00889192673</v>
      </c>
      <c r="M179" s="12">
        <f t="shared" si="15"/>
        <v>0.93375112099102975</v>
      </c>
    </row>
    <row r="180" spans="6:13" x14ac:dyDescent="0.2">
      <c r="F180" s="31">
        <v>0.42064814814814816</v>
      </c>
      <c r="G180" s="32">
        <v>21.6</v>
      </c>
      <c r="H180" s="33">
        <v>343.99999999999943</v>
      </c>
      <c r="I180" s="9">
        <v>2.6321428571428562</v>
      </c>
      <c r="J180" s="11">
        <f t="shared" si="18"/>
        <v>5.1642857142824816</v>
      </c>
      <c r="K180" s="11">
        <f t="shared" si="16"/>
        <v>838.22325525220947</v>
      </c>
      <c r="L180" s="11">
        <f t="shared" si="17"/>
        <v>841214.23214717896</v>
      </c>
      <c r="M180" s="12">
        <f t="shared" si="15"/>
        <v>0.93468248016353217</v>
      </c>
    </row>
    <row r="181" spans="6:13" x14ac:dyDescent="0.2">
      <c r="F181" s="31">
        <v>0.42067129629629635</v>
      </c>
      <c r="G181" s="32">
        <v>21.5</v>
      </c>
      <c r="H181" s="33">
        <v>346.00000000000296</v>
      </c>
      <c r="I181" s="9">
        <v>2.5321428571428548</v>
      </c>
      <c r="J181" s="11">
        <f t="shared" si="18"/>
        <v>5.1642857142948113</v>
      </c>
      <c r="K181" s="11">
        <f t="shared" si="16"/>
        <v>838.2232552542107</v>
      </c>
      <c r="L181" s="11">
        <f t="shared" si="17"/>
        <v>842052.45540243317</v>
      </c>
      <c r="M181" s="12">
        <f t="shared" si="15"/>
        <v>0.93561383933603681</v>
      </c>
    </row>
    <row r="182" spans="6:13" x14ac:dyDescent="0.2">
      <c r="F182" s="31">
        <v>0.42069444444444443</v>
      </c>
      <c r="G182" s="32">
        <v>21.3</v>
      </c>
      <c r="H182" s="33">
        <v>347.99999999999682</v>
      </c>
      <c r="I182" s="9">
        <v>2.3321428571428555</v>
      </c>
      <c r="J182" s="11">
        <f t="shared" si="18"/>
        <v>4.8642857142707792</v>
      </c>
      <c r="K182" s="11">
        <f t="shared" si="16"/>
        <v>789.52978814019264</v>
      </c>
      <c r="L182" s="11">
        <f t="shared" si="17"/>
        <v>842841.98519057338</v>
      </c>
      <c r="M182" s="12">
        <f t="shared" si="15"/>
        <v>0.93649109465619262</v>
      </c>
    </row>
    <row r="183" spans="6:13" x14ac:dyDescent="0.2">
      <c r="F183" s="31">
        <v>0.42071759259259256</v>
      </c>
      <c r="G183" s="32">
        <v>21.3</v>
      </c>
      <c r="H183" s="33">
        <v>349.99999999999557</v>
      </c>
      <c r="I183" s="9">
        <v>2.3321428571428555</v>
      </c>
      <c r="J183" s="11">
        <f t="shared" si="18"/>
        <v>4.6642857142827943</v>
      </c>
      <c r="K183" s="11">
        <f t="shared" si="16"/>
        <v>757.06747673539792</v>
      </c>
      <c r="L183" s="11">
        <f t="shared" si="17"/>
        <v>843599.05266730883</v>
      </c>
      <c r="M183" s="12">
        <f t="shared" si="15"/>
        <v>0.93733228074145425</v>
      </c>
    </row>
    <row r="184" spans="6:13" x14ac:dyDescent="0.2">
      <c r="F184" s="31">
        <v>0.42074074074074069</v>
      </c>
      <c r="G184" s="32">
        <v>21.3</v>
      </c>
      <c r="H184" s="33">
        <v>351.99999999999426</v>
      </c>
      <c r="I184" s="9">
        <v>2.3321428571428555</v>
      </c>
      <c r="J184" s="11">
        <f t="shared" si="18"/>
        <v>4.6642857142826619</v>
      </c>
      <c r="K184" s="11">
        <f t="shared" si="16"/>
        <v>757.06747673537643</v>
      </c>
      <c r="L184" s="11">
        <f t="shared" si="17"/>
        <v>844356.12014404417</v>
      </c>
      <c r="M184" s="12">
        <f t="shared" si="15"/>
        <v>0.93817346682671576</v>
      </c>
    </row>
    <row r="185" spans="6:13" x14ac:dyDescent="0.2">
      <c r="F185" s="31">
        <v>0.42076388888888888</v>
      </c>
      <c r="G185" s="32">
        <v>21.25</v>
      </c>
      <c r="H185" s="33">
        <v>353.99999999999778</v>
      </c>
      <c r="I185" s="9">
        <v>2.2821428571428548</v>
      </c>
      <c r="J185" s="11">
        <f t="shared" si="18"/>
        <v>4.6142857142938416</v>
      </c>
      <c r="K185" s="11">
        <f t="shared" si="16"/>
        <v>748.95189888550487</v>
      </c>
      <c r="L185" s="11">
        <f t="shared" si="17"/>
        <v>845105.07204292971</v>
      </c>
      <c r="M185" s="12">
        <f t="shared" si="15"/>
        <v>0.93900563560325523</v>
      </c>
    </row>
    <row r="186" spans="6:13" x14ac:dyDescent="0.2">
      <c r="F186" s="31">
        <v>0.42078703703703701</v>
      </c>
      <c r="G186" s="32">
        <v>21.15</v>
      </c>
      <c r="H186" s="33">
        <v>355.99999999999648</v>
      </c>
      <c r="I186" s="9">
        <v>2.1821428571428534</v>
      </c>
      <c r="J186" s="11">
        <f t="shared" si="18"/>
        <v>4.4642857142827896</v>
      </c>
      <c r="K186" s="11">
        <f t="shared" si="16"/>
        <v>724.60516532865233</v>
      </c>
      <c r="L186" s="11">
        <f t="shared" si="17"/>
        <v>845829.6772082583</v>
      </c>
      <c r="M186" s="12">
        <f t="shared" si="15"/>
        <v>0.93981075245362033</v>
      </c>
    </row>
    <row r="187" spans="6:13" x14ac:dyDescent="0.2">
      <c r="F187" s="31">
        <v>0.42081018518518515</v>
      </c>
      <c r="G187" s="32">
        <v>21.25</v>
      </c>
      <c r="H187" s="33">
        <v>357.99999999999523</v>
      </c>
      <c r="I187" s="9">
        <v>2.2821428571428548</v>
      </c>
      <c r="J187" s="11">
        <f t="shared" si="18"/>
        <v>4.4642857142829167</v>
      </c>
      <c r="K187" s="11">
        <f t="shared" si="16"/>
        <v>724.60516532867291</v>
      </c>
      <c r="L187" s="11">
        <f t="shared" si="17"/>
        <v>846554.28237358702</v>
      </c>
      <c r="M187" s="12">
        <f t="shared" si="15"/>
        <v>0.94061586930398555</v>
      </c>
    </row>
    <row r="188" spans="6:13" x14ac:dyDescent="0.2">
      <c r="F188" s="31">
        <v>0.42083333333333334</v>
      </c>
      <c r="G188" s="32">
        <v>21.1</v>
      </c>
      <c r="H188" s="33">
        <v>359.99999999999875</v>
      </c>
      <c r="I188" s="9">
        <v>2.1321428571428562</v>
      </c>
      <c r="J188" s="11">
        <f t="shared" si="18"/>
        <v>4.4142857142934897</v>
      </c>
      <c r="K188" s="11">
        <f t="shared" si="16"/>
        <v>716.4895874787029</v>
      </c>
      <c r="L188" s="11">
        <f t="shared" si="17"/>
        <v>847270.77196106571</v>
      </c>
      <c r="M188" s="12">
        <f t="shared" si="15"/>
        <v>0.94141196884562861</v>
      </c>
    </row>
    <row r="189" spans="6:13" x14ac:dyDescent="0.2">
      <c r="F189" s="31">
        <v>0.42085648148148147</v>
      </c>
      <c r="G189" s="32">
        <v>21.1</v>
      </c>
      <c r="H189" s="33">
        <v>361.99999999999744</v>
      </c>
      <c r="I189" s="9">
        <v>2.1321428571428562</v>
      </c>
      <c r="J189" s="11">
        <f t="shared" si="18"/>
        <v>4.2642857142829245</v>
      </c>
      <c r="K189" s="11">
        <f t="shared" si="16"/>
        <v>692.14285392192937</v>
      </c>
      <c r="L189" s="11">
        <f t="shared" si="17"/>
        <v>847962.91481498769</v>
      </c>
      <c r="M189" s="12">
        <f t="shared" si="15"/>
        <v>0.94218101646109742</v>
      </c>
    </row>
    <row r="190" spans="6:13" x14ac:dyDescent="0.2">
      <c r="F190" s="31">
        <v>0.4208796296296296</v>
      </c>
      <c r="G190" s="32">
        <v>21</v>
      </c>
      <c r="H190" s="33">
        <v>363.99999999999613</v>
      </c>
      <c r="I190" s="9">
        <v>2.0321428571428548</v>
      </c>
      <c r="J190" s="11">
        <f t="shared" si="18"/>
        <v>4.1642857142829888</v>
      </c>
      <c r="K190" s="11">
        <f t="shared" si="16"/>
        <v>675.91169821856727</v>
      </c>
      <c r="L190" s="11">
        <f t="shared" si="17"/>
        <v>848638.82651320624</v>
      </c>
      <c r="M190" s="12">
        <f t="shared" si="15"/>
        <v>0.94293202945911803</v>
      </c>
    </row>
    <row r="191" spans="6:13" x14ac:dyDescent="0.2">
      <c r="F191" s="31">
        <v>0.42090277777777779</v>
      </c>
      <c r="G191" s="32">
        <v>21.1</v>
      </c>
      <c r="H191" s="33">
        <v>365.99999999999966</v>
      </c>
      <c r="I191" s="9">
        <v>2.1321428571428562</v>
      </c>
      <c r="J191" s="11">
        <f t="shared" si="18"/>
        <v>4.1642857142930492</v>
      </c>
      <c r="K191" s="11">
        <f t="shared" si="16"/>
        <v>675.91169822020026</v>
      </c>
      <c r="L191" s="11">
        <f t="shared" si="17"/>
        <v>849314.73821142642</v>
      </c>
      <c r="M191" s="12">
        <f t="shared" si="15"/>
        <v>0.94368304245714052</v>
      </c>
    </row>
    <row r="192" spans="6:13" x14ac:dyDescent="0.2">
      <c r="F192" s="31">
        <v>0.42092592592592593</v>
      </c>
      <c r="G192" s="32">
        <v>20.95</v>
      </c>
      <c r="H192" s="33">
        <v>367.99999999999835</v>
      </c>
      <c r="I192" s="9">
        <v>1.9821428571428541</v>
      </c>
      <c r="J192" s="11">
        <f t="shared" si="18"/>
        <v>4.1142857142830209</v>
      </c>
      <c r="K192" s="11">
        <f t="shared" si="16"/>
        <v>667.79612036688627</v>
      </c>
      <c r="L192" s="11">
        <f t="shared" si="17"/>
        <v>849982.53433179331</v>
      </c>
      <c r="M192" s="12">
        <f t="shared" si="15"/>
        <v>0.94442503814643697</v>
      </c>
    </row>
    <row r="193" spans="6:13" x14ac:dyDescent="0.2">
      <c r="F193" s="31">
        <v>0.42094907407407406</v>
      </c>
      <c r="G193" s="32">
        <v>20.95</v>
      </c>
      <c r="H193" s="33">
        <v>369.9999999999971</v>
      </c>
      <c r="I193" s="9">
        <v>1.9821428571428541</v>
      </c>
      <c r="J193" s="11">
        <f t="shared" si="18"/>
        <v>3.9642857142832293</v>
      </c>
      <c r="K193" s="11">
        <f t="shared" si="16"/>
        <v>643.44938681186147</v>
      </c>
      <c r="L193" s="11">
        <f t="shared" si="17"/>
        <v>850625.98371860513</v>
      </c>
      <c r="M193" s="12">
        <f t="shared" si="15"/>
        <v>0.94513998190956128</v>
      </c>
    </row>
    <row r="194" spans="6:13" x14ac:dyDescent="0.2">
      <c r="F194" s="31">
        <v>0.42097222222222225</v>
      </c>
      <c r="G194" s="32">
        <v>20.95</v>
      </c>
      <c r="H194" s="33">
        <v>372.00000000000057</v>
      </c>
      <c r="I194" s="9">
        <v>1.9821428571428541</v>
      </c>
      <c r="J194" s="11">
        <f t="shared" si="18"/>
        <v>3.9642857142925814</v>
      </c>
      <c r="K194" s="11">
        <f t="shared" si="16"/>
        <v>643.44938681337942</v>
      </c>
      <c r="L194" s="11">
        <f t="shared" si="17"/>
        <v>851269.43310541846</v>
      </c>
      <c r="M194" s="12">
        <f t="shared" si="15"/>
        <v>0.94585492567268714</v>
      </c>
    </row>
    <row r="195" spans="6:13" x14ac:dyDescent="0.2">
      <c r="F195" s="31">
        <v>0.42099537037037038</v>
      </c>
      <c r="G195" s="32">
        <v>20.85</v>
      </c>
      <c r="H195" s="33">
        <v>373.99999999999932</v>
      </c>
      <c r="I195" s="9">
        <v>1.8821428571428562</v>
      </c>
      <c r="J195" s="11">
        <f t="shared" si="18"/>
        <v>3.864285714283294</v>
      </c>
      <c r="K195" s="11">
        <f t="shared" si="16"/>
        <v>627.21823110849948</v>
      </c>
      <c r="L195" s="11">
        <f t="shared" si="17"/>
        <v>851896.65133652696</v>
      </c>
      <c r="M195" s="12">
        <f t="shared" si="15"/>
        <v>0.94655183481836325</v>
      </c>
    </row>
    <row r="196" spans="6:13" x14ac:dyDescent="0.2">
      <c r="F196" s="31">
        <v>0.42101851851851851</v>
      </c>
      <c r="G196" s="32">
        <v>20.85</v>
      </c>
      <c r="H196" s="33">
        <v>375.99999999999801</v>
      </c>
      <c r="I196" s="9">
        <v>1.8821428571428562</v>
      </c>
      <c r="J196" s="11">
        <f t="shared" si="18"/>
        <v>3.7642857142832518</v>
      </c>
      <c r="K196" s="11">
        <f t="shared" si="16"/>
        <v>610.98707540512021</v>
      </c>
      <c r="L196" s="11">
        <f t="shared" si="17"/>
        <v>852507.63841193204</v>
      </c>
      <c r="M196" s="12">
        <f t="shared" si="15"/>
        <v>0.94723070934659115</v>
      </c>
    </row>
    <row r="197" spans="6:13" x14ac:dyDescent="0.2">
      <c r="F197" s="31">
        <v>0.4210416666666667</v>
      </c>
      <c r="G197" s="32">
        <v>20.8</v>
      </c>
      <c r="H197" s="33">
        <v>378.00000000000153</v>
      </c>
      <c r="I197" s="9">
        <v>1.8321428571428555</v>
      </c>
      <c r="J197" s="11">
        <f t="shared" si="18"/>
        <v>3.7142857142922567</v>
      </c>
      <c r="K197" s="11">
        <f t="shared" si="16"/>
        <v>602.87149755489565</v>
      </c>
      <c r="L197" s="11">
        <f t="shared" si="17"/>
        <v>853110.50990948698</v>
      </c>
      <c r="M197" s="12">
        <f t="shared" si="15"/>
        <v>0.94790056656609667</v>
      </c>
    </row>
    <row r="198" spans="6:13" x14ac:dyDescent="0.2">
      <c r="F198" s="31">
        <v>0.42106481481481484</v>
      </c>
      <c r="G198" s="32">
        <v>20.8</v>
      </c>
      <c r="H198" s="33">
        <v>380.00000000000023</v>
      </c>
      <c r="I198" s="9">
        <v>1.8321428571428555</v>
      </c>
      <c r="J198" s="11">
        <f t="shared" si="18"/>
        <v>3.6642857142833156</v>
      </c>
      <c r="K198" s="11">
        <f t="shared" si="16"/>
        <v>594.7559197017581</v>
      </c>
      <c r="L198" s="11">
        <f t="shared" si="17"/>
        <v>853705.26582918875</v>
      </c>
      <c r="M198" s="12">
        <f t="shared" si="15"/>
        <v>0.94856140647687637</v>
      </c>
    </row>
    <row r="199" spans="6:13" x14ac:dyDescent="0.2">
      <c r="F199" s="31">
        <v>0.42108796296296297</v>
      </c>
      <c r="G199" s="32">
        <v>20.75</v>
      </c>
      <c r="H199" s="33">
        <v>381.99999999999898</v>
      </c>
      <c r="I199" s="9">
        <v>1.7821428571428548</v>
      </c>
      <c r="J199" s="11">
        <f t="shared" si="18"/>
        <v>3.6142857142834504</v>
      </c>
      <c r="K199" s="11">
        <f t="shared" si="16"/>
        <v>586.64034185009382</v>
      </c>
      <c r="L199" s="11">
        <f t="shared" si="17"/>
        <v>854291.90617103886</v>
      </c>
      <c r="M199" s="12">
        <f t="shared" si="15"/>
        <v>0.94921322907893202</v>
      </c>
    </row>
    <row r="200" spans="6:13" x14ac:dyDescent="0.2">
      <c r="F200" s="31">
        <v>0.42111111111111116</v>
      </c>
      <c r="G200" s="32">
        <v>20.7</v>
      </c>
      <c r="H200" s="33">
        <v>384.0000000000025</v>
      </c>
      <c r="I200" s="9">
        <v>1.7321428571428541</v>
      </c>
      <c r="J200" s="11">
        <f t="shared" si="18"/>
        <v>3.5142857142919017</v>
      </c>
      <c r="K200" s="11">
        <f t="shared" si="16"/>
        <v>570.40918614809311</v>
      </c>
      <c r="L200" s="11">
        <f t="shared" si="17"/>
        <v>854862.31535718695</v>
      </c>
      <c r="M200" s="12">
        <f t="shared" ref="M200:M263" si="19">L200/($C$10*1000)</f>
        <v>0.94984701706354102</v>
      </c>
    </row>
    <row r="201" spans="6:13" x14ac:dyDescent="0.2">
      <c r="F201" s="31">
        <v>0.42113425925925929</v>
      </c>
      <c r="G201" s="32">
        <v>20.7</v>
      </c>
      <c r="H201" s="33">
        <v>386.00000000000119</v>
      </c>
      <c r="I201" s="9">
        <v>1.7321428571428541</v>
      </c>
      <c r="J201" s="11">
        <f t="shared" si="18"/>
        <v>3.4642857142834438</v>
      </c>
      <c r="K201" s="11">
        <f t="shared" ref="K201:K264" si="20">J201*$C$24</f>
        <v>562.29360829503401</v>
      </c>
      <c r="L201" s="11">
        <f t="shared" si="17"/>
        <v>855424.60896548198</v>
      </c>
      <c r="M201" s="12">
        <f t="shared" si="19"/>
        <v>0.95047178773942442</v>
      </c>
    </row>
    <row r="202" spans="6:13" x14ac:dyDescent="0.2">
      <c r="F202" s="31">
        <v>0.42115740740740742</v>
      </c>
      <c r="G202" s="32">
        <v>20.65</v>
      </c>
      <c r="H202" s="33">
        <v>387.99999999999989</v>
      </c>
      <c r="I202" s="9">
        <v>1.6821428571428534</v>
      </c>
      <c r="J202" s="11">
        <f t="shared" si="18"/>
        <v>3.4142857142834755</v>
      </c>
      <c r="K202" s="11">
        <f t="shared" si="20"/>
        <v>554.17803044335301</v>
      </c>
      <c r="L202" s="11">
        <f t="shared" ref="L202:L265" si="21">L201+K202</f>
        <v>855978.78699592536</v>
      </c>
      <c r="M202" s="12">
        <f t="shared" si="19"/>
        <v>0.95108754110658378</v>
      </c>
    </row>
    <row r="203" spans="6:13" x14ac:dyDescent="0.2">
      <c r="F203" s="31">
        <v>0.4211805555555555</v>
      </c>
      <c r="G203" s="32">
        <v>20.65</v>
      </c>
      <c r="H203" s="33">
        <v>389.9999999999938</v>
      </c>
      <c r="I203" s="9">
        <v>1.6821428571428534</v>
      </c>
      <c r="J203" s="11">
        <f t="shared" si="18"/>
        <v>3.3642857142754754</v>
      </c>
      <c r="K203" s="11">
        <f t="shared" si="20"/>
        <v>546.06245259036825</v>
      </c>
      <c r="L203" s="11">
        <f t="shared" si="21"/>
        <v>856524.84944851568</v>
      </c>
      <c r="M203" s="12">
        <f t="shared" si="19"/>
        <v>0.95169427716501742</v>
      </c>
    </row>
    <row r="204" spans="6:13" x14ac:dyDescent="0.2">
      <c r="F204" s="31">
        <v>0.42120370370370369</v>
      </c>
      <c r="G204" s="32">
        <v>20.7</v>
      </c>
      <c r="H204" s="33">
        <v>391.99999999999733</v>
      </c>
      <c r="I204" s="9">
        <v>1.7321428571428541</v>
      </c>
      <c r="J204" s="11">
        <f t="shared" si="18"/>
        <v>3.414285714291724</v>
      </c>
      <c r="K204" s="11">
        <f t="shared" si="20"/>
        <v>554.17803044469179</v>
      </c>
      <c r="L204" s="11">
        <f t="shared" si="21"/>
        <v>857079.02747896034</v>
      </c>
      <c r="M204" s="12">
        <f t="shared" si="19"/>
        <v>0.95231003053217811</v>
      </c>
    </row>
    <row r="205" spans="6:13" x14ac:dyDescent="0.2">
      <c r="F205" s="31">
        <v>0.42122685185185182</v>
      </c>
      <c r="G205" s="32">
        <v>20.65</v>
      </c>
      <c r="H205" s="33">
        <v>393.99999999999602</v>
      </c>
      <c r="I205" s="9">
        <v>1.6821428571428534</v>
      </c>
      <c r="J205" s="11">
        <f t="shared" si="18"/>
        <v>3.4142857142834755</v>
      </c>
      <c r="K205" s="11">
        <f t="shared" si="20"/>
        <v>554.17803044335301</v>
      </c>
      <c r="L205" s="11">
        <f t="shared" si="21"/>
        <v>857633.20550940372</v>
      </c>
      <c r="M205" s="12">
        <f t="shared" si="19"/>
        <v>0.95292578389933746</v>
      </c>
    </row>
    <row r="206" spans="6:13" x14ac:dyDescent="0.2">
      <c r="F206" s="31">
        <v>0.42124999999999996</v>
      </c>
      <c r="G206" s="32">
        <v>20.6</v>
      </c>
      <c r="H206" s="33">
        <v>395.99999999999477</v>
      </c>
      <c r="I206" s="9">
        <v>1.6321428571428562</v>
      </c>
      <c r="J206" s="11">
        <f t="shared" si="18"/>
        <v>3.3142857142836371</v>
      </c>
      <c r="K206" s="11">
        <f t="shared" si="20"/>
        <v>537.94687474000671</v>
      </c>
      <c r="L206" s="11">
        <f t="shared" si="21"/>
        <v>858171.15238414367</v>
      </c>
      <c r="M206" s="12">
        <f t="shared" si="19"/>
        <v>0.9535235026490485</v>
      </c>
    </row>
    <row r="207" spans="6:13" x14ac:dyDescent="0.2">
      <c r="F207" s="31">
        <v>0.42127314814814815</v>
      </c>
      <c r="G207" s="32">
        <v>20.5</v>
      </c>
      <c r="H207" s="33">
        <v>397.99999999999829</v>
      </c>
      <c r="I207" s="9">
        <v>1.5321428571428548</v>
      </c>
      <c r="J207" s="11">
        <f t="shared" si="18"/>
        <v>3.164285714291287</v>
      </c>
      <c r="K207" s="11">
        <f t="shared" si="20"/>
        <v>513.60014118618972</v>
      </c>
      <c r="L207" s="11">
        <f t="shared" si="21"/>
        <v>858684.75252532982</v>
      </c>
      <c r="M207" s="12">
        <f t="shared" si="19"/>
        <v>0.95409416947258874</v>
      </c>
    </row>
    <row r="208" spans="6:13" x14ac:dyDescent="0.2">
      <c r="F208" s="31">
        <v>0.42129629629629628</v>
      </c>
      <c r="G208" s="32">
        <v>20.45</v>
      </c>
      <c r="H208" s="33">
        <v>399.99999999999699</v>
      </c>
      <c r="I208" s="9">
        <v>1.4821428571428541</v>
      </c>
      <c r="J208" s="11">
        <f t="shared" si="18"/>
        <v>3.0142857142837385</v>
      </c>
      <c r="K208" s="11">
        <f t="shared" si="20"/>
        <v>489.25340762990589</v>
      </c>
      <c r="L208" s="11">
        <f t="shared" si="21"/>
        <v>859174.00593295973</v>
      </c>
      <c r="M208" s="12">
        <f t="shared" si="19"/>
        <v>0.95463778436995528</v>
      </c>
    </row>
    <row r="209" spans="6:13" x14ac:dyDescent="0.2">
      <c r="F209" s="31">
        <v>0.42131944444444441</v>
      </c>
      <c r="G209" s="32">
        <v>20.5</v>
      </c>
      <c r="H209" s="33">
        <v>401.99999999999568</v>
      </c>
      <c r="I209" s="9">
        <v>1.5321428571428548</v>
      </c>
      <c r="J209" s="11">
        <f t="shared" si="18"/>
        <v>3.0142857142837385</v>
      </c>
      <c r="K209" s="11">
        <f t="shared" si="20"/>
        <v>489.25340762990589</v>
      </c>
      <c r="L209" s="11">
        <f t="shared" si="21"/>
        <v>859663.25934058963</v>
      </c>
      <c r="M209" s="12">
        <f t="shared" si="19"/>
        <v>0.95518139926732182</v>
      </c>
    </row>
    <row r="210" spans="6:13" x14ac:dyDescent="0.2">
      <c r="F210" s="31">
        <v>0.4213425925925926</v>
      </c>
      <c r="G210" s="32">
        <v>20.399999999999999</v>
      </c>
      <c r="H210" s="33">
        <v>403.9999999999992</v>
      </c>
      <c r="I210" s="9">
        <v>1.4321428571428534</v>
      </c>
      <c r="J210" s="11">
        <f t="shared" si="18"/>
        <v>2.9642857142909316</v>
      </c>
      <c r="K210" s="11">
        <f t="shared" si="20"/>
        <v>481.13782977938718</v>
      </c>
      <c r="L210" s="11">
        <f t="shared" si="21"/>
        <v>860144.39717036905</v>
      </c>
      <c r="M210" s="12">
        <f t="shared" si="19"/>
        <v>0.95571599685596564</v>
      </c>
    </row>
    <row r="211" spans="6:13" x14ac:dyDescent="0.2">
      <c r="F211" s="31">
        <v>0.42136574074074074</v>
      </c>
      <c r="G211" s="32">
        <v>20.45</v>
      </c>
      <c r="H211" s="33">
        <v>405.9999999999979</v>
      </c>
      <c r="I211" s="9">
        <v>1.4821428571428541</v>
      </c>
      <c r="J211" s="11">
        <f t="shared" si="18"/>
        <v>2.9142857142838023</v>
      </c>
      <c r="K211" s="11">
        <f t="shared" si="20"/>
        <v>473.02225192654379</v>
      </c>
      <c r="L211" s="11">
        <f t="shared" si="21"/>
        <v>860617.41942229564</v>
      </c>
      <c r="M211" s="12">
        <f t="shared" si="19"/>
        <v>0.95624157713588409</v>
      </c>
    </row>
    <row r="212" spans="6:13" x14ac:dyDescent="0.2">
      <c r="F212" s="31">
        <v>0.42138888888888887</v>
      </c>
      <c r="G212" s="32">
        <v>20.45</v>
      </c>
      <c r="H212" s="33">
        <v>407.99999999999665</v>
      </c>
      <c r="I212" s="9">
        <v>1.4821428571428541</v>
      </c>
      <c r="J212" s="11">
        <f t="shared" si="18"/>
        <v>2.9642857142838546</v>
      </c>
      <c r="K212" s="11">
        <f t="shared" si="20"/>
        <v>481.13782977823848</v>
      </c>
      <c r="L212" s="11">
        <f t="shared" si="21"/>
        <v>861098.55725207389</v>
      </c>
      <c r="M212" s="12">
        <f t="shared" si="19"/>
        <v>0.95677617472452658</v>
      </c>
    </row>
    <row r="213" spans="6:13" x14ac:dyDescent="0.2">
      <c r="F213" s="31">
        <v>0.42141203703703706</v>
      </c>
      <c r="G213" s="32">
        <v>20.350000000000001</v>
      </c>
      <c r="H213" s="33">
        <v>410.00000000000011</v>
      </c>
      <c r="I213" s="9">
        <v>1.3821428571428562</v>
      </c>
      <c r="J213" s="11">
        <f t="shared" ref="J213:J244" si="22">AVERAGE(I212:I213)*(H213-H212)</f>
        <v>2.8642857142906761</v>
      </c>
      <c r="K213" s="11">
        <f t="shared" si="20"/>
        <v>464.90667407597329</v>
      </c>
      <c r="L213" s="11">
        <f t="shared" si="21"/>
        <v>861563.46392614988</v>
      </c>
      <c r="M213" s="12">
        <f t="shared" si="19"/>
        <v>0.9572927376957221</v>
      </c>
    </row>
    <row r="214" spans="6:13" x14ac:dyDescent="0.2">
      <c r="F214" s="31">
        <v>0.42143518518518519</v>
      </c>
      <c r="G214" s="32">
        <v>20.3</v>
      </c>
      <c r="H214" s="33">
        <v>411.99999999999886</v>
      </c>
      <c r="I214" s="9">
        <v>1.3321428571428555</v>
      </c>
      <c r="J214" s="11">
        <f t="shared" si="22"/>
        <v>2.7142857142840144</v>
      </c>
      <c r="K214" s="11">
        <f t="shared" si="20"/>
        <v>440.55994051983333</v>
      </c>
      <c r="L214" s="11">
        <f t="shared" si="21"/>
        <v>862004.02386666974</v>
      </c>
      <c r="M214" s="12">
        <f t="shared" si="19"/>
        <v>0.95778224874074414</v>
      </c>
    </row>
    <row r="215" spans="6:13" x14ac:dyDescent="0.2">
      <c r="F215" s="31">
        <v>0.42145833333333332</v>
      </c>
      <c r="G215" s="32">
        <v>20.350000000000001</v>
      </c>
      <c r="H215" s="33">
        <v>413.99999999999756</v>
      </c>
      <c r="I215" s="9">
        <v>1.3821428571428562</v>
      </c>
      <c r="J215" s="11">
        <f t="shared" si="22"/>
        <v>2.7142857142839376</v>
      </c>
      <c r="K215" s="11">
        <f t="shared" si="20"/>
        <v>440.55994051982088</v>
      </c>
      <c r="L215" s="11">
        <f t="shared" si="21"/>
        <v>862444.5838071896</v>
      </c>
      <c r="M215" s="12">
        <f t="shared" si="19"/>
        <v>0.95827175978576618</v>
      </c>
    </row>
    <row r="216" spans="6:13" x14ac:dyDescent="0.2">
      <c r="F216" s="31">
        <v>0.42148148148148151</v>
      </c>
      <c r="G216" s="32">
        <v>20.3</v>
      </c>
      <c r="H216" s="33">
        <v>416.00000000000108</v>
      </c>
      <c r="I216" s="9">
        <v>1.3321428571428555</v>
      </c>
      <c r="J216" s="11">
        <f t="shared" si="22"/>
        <v>2.7142857142904946</v>
      </c>
      <c r="K216" s="11">
        <f t="shared" si="20"/>
        <v>440.55994052088511</v>
      </c>
      <c r="L216" s="11">
        <f t="shared" si="21"/>
        <v>862885.14374771051</v>
      </c>
      <c r="M216" s="12">
        <f t="shared" si="19"/>
        <v>0.95876127083078944</v>
      </c>
    </row>
    <row r="217" spans="6:13" x14ac:dyDescent="0.2">
      <c r="F217" s="31">
        <v>0.42150462962962965</v>
      </c>
      <c r="G217" s="32">
        <v>20.350000000000001</v>
      </c>
      <c r="H217" s="33">
        <v>417.99999999999977</v>
      </c>
      <c r="I217" s="9">
        <v>1.3821428571428562</v>
      </c>
      <c r="J217" s="11">
        <f t="shared" si="22"/>
        <v>2.7142857142839376</v>
      </c>
      <c r="K217" s="11">
        <f t="shared" si="20"/>
        <v>440.55994051982088</v>
      </c>
      <c r="L217" s="11">
        <f t="shared" si="21"/>
        <v>863325.70368823037</v>
      </c>
      <c r="M217" s="12">
        <f t="shared" si="19"/>
        <v>0.95925078187581148</v>
      </c>
    </row>
    <row r="218" spans="6:13" x14ac:dyDescent="0.2">
      <c r="F218" s="31">
        <v>0.42152777777777778</v>
      </c>
      <c r="G218" s="32">
        <v>20.3</v>
      </c>
      <c r="H218" s="33">
        <v>419.99999999999852</v>
      </c>
      <c r="I218" s="9">
        <v>1.3321428571428555</v>
      </c>
      <c r="J218" s="11">
        <f t="shared" si="22"/>
        <v>2.7142857142840144</v>
      </c>
      <c r="K218" s="11">
        <f t="shared" si="20"/>
        <v>440.55994051983333</v>
      </c>
      <c r="L218" s="11">
        <f t="shared" si="21"/>
        <v>863766.26362875022</v>
      </c>
      <c r="M218" s="12">
        <f t="shared" si="19"/>
        <v>0.95974029292083363</v>
      </c>
    </row>
    <row r="219" spans="6:13" x14ac:dyDescent="0.2">
      <c r="F219" s="31">
        <v>0.42155092592592597</v>
      </c>
      <c r="G219" s="32">
        <v>20.3</v>
      </c>
      <c r="H219" s="33">
        <v>422.00000000000205</v>
      </c>
      <c r="I219" s="9">
        <v>1.3321428571428555</v>
      </c>
      <c r="J219" s="11">
        <f t="shared" si="22"/>
        <v>2.6642857142904059</v>
      </c>
      <c r="K219" s="11">
        <f t="shared" si="20"/>
        <v>432.4443626691845</v>
      </c>
      <c r="L219" s="11">
        <f t="shared" si="21"/>
        <v>864198.70799141936</v>
      </c>
      <c r="M219" s="12">
        <f t="shared" si="19"/>
        <v>0.96022078665713262</v>
      </c>
    </row>
    <row r="220" spans="6:13" x14ac:dyDescent="0.2">
      <c r="F220" s="31">
        <v>0.4215740740740741</v>
      </c>
      <c r="G220" s="32">
        <v>20.3</v>
      </c>
      <c r="H220" s="33">
        <v>424.00000000000074</v>
      </c>
      <c r="I220" s="9">
        <v>1.3321428571428555</v>
      </c>
      <c r="J220" s="11">
        <f t="shared" si="22"/>
        <v>2.6642857142839693</v>
      </c>
      <c r="K220" s="11">
        <f t="shared" si="20"/>
        <v>432.44436266813977</v>
      </c>
      <c r="L220" s="11">
        <f t="shared" si="21"/>
        <v>864631.15235408745</v>
      </c>
      <c r="M220" s="12">
        <f t="shared" si="19"/>
        <v>0.9607012803934305</v>
      </c>
    </row>
    <row r="221" spans="6:13" x14ac:dyDescent="0.2">
      <c r="F221" s="31">
        <v>0.42159722222222223</v>
      </c>
      <c r="G221" s="32">
        <v>20.3</v>
      </c>
      <c r="H221" s="33">
        <v>425.99999999999943</v>
      </c>
      <c r="I221" s="9">
        <v>1.3321428571428555</v>
      </c>
      <c r="J221" s="11">
        <f t="shared" si="22"/>
        <v>2.6642857142839693</v>
      </c>
      <c r="K221" s="11">
        <f t="shared" si="20"/>
        <v>432.44436266813977</v>
      </c>
      <c r="L221" s="11">
        <f t="shared" si="21"/>
        <v>865063.59671675554</v>
      </c>
      <c r="M221" s="12">
        <f t="shared" si="19"/>
        <v>0.96118177412972838</v>
      </c>
    </row>
    <row r="222" spans="6:13" x14ac:dyDescent="0.2">
      <c r="F222" s="31">
        <v>0.42162037037037042</v>
      </c>
      <c r="G222" s="32">
        <v>20.2</v>
      </c>
      <c r="H222" s="33">
        <v>428.00000000000296</v>
      </c>
      <c r="I222" s="9">
        <v>1.2321428571428541</v>
      </c>
      <c r="J222" s="11">
        <f t="shared" si="22"/>
        <v>2.5642857142902282</v>
      </c>
      <c r="K222" s="11">
        <f t="shared" si="20"/>
        <v>416.21320696578323</v>
      </c>
      <c r="L222" s="11">
        <f t="shared" si="21"/>
        <v>865479.80992372136</v>
      </c>
      <c r="M222" s="12">
        <f t="shared" si="19"/>
        <v>0.96164423324857928</v>
      </c>
    </row>
    <row r="223" spans="6:13" x14ac:dyDescent="0.2">
      <c r="F223" s="31">
        <v>0.4216435185185185</v>
      </c>
      <c r="G223" s="32">
        <v>20.2</v>
      </c>
      <c r="H223" s="33">
        <v>429.99999999999687</v>
      </c>
      <c r="I223" s="9">
        <v>1.2321428571428541</v>
      </c>
      <c r="J223" s="11">
        <f t="shared" si="22"/>
        <v>2.4642857142782142</v>
      </c>
      <c r="K223" s="11">
        <f t="shared" si="20"/>
        <v>399.98205126046076</v>
      </c>
      <c r="L223" s="11">
        <f t="shared" si="21"/>
        <v>865879.79197498178</v>
      </c>
      <c r="M223" s="12">
        <f t="shared" si="19"/>
        <v>0.96208865774997976</v>
      </c>
    </row>
    <row r="224" spans="6:13" x14ac:dyDescent="0.2">
      <c r="F224" s="31">
        <v>0.42166666666666663</v>
      </c>
      <c r="G224" s="32">
        <v>20.2</v>
      </c>
      <c r="H224" s="33">
        <v>431.99999999999557</v>
      </c>
      <c r="I224" s="9">
        <v>1.2321428571428541</v>
      </c>
      <c r="J224" s="11">
        <f t="shared" si="22"/>
        <v>2.4642857142840975</v>
      </c>
      <c r="K224" s="11">
        <f t="shared" si="20"/>
        <v>399.98205126141568</v>
      </c>
      <c r="L224" s="11">
        <f t="shared" si="21"/>
        <v>866279.77402624325</v>
      </c>
      <c r="M224" s="12">
        <f t="shared" si="19"/>
        <v>0.96253308225138134</v>
      </c>
    </row>
    <row r="225" spans="6:13" x14ac:dyDescent="0.2">
      <c r="F225" s="31">
        <v>0.42168981481481477</v>
      </c>
      <c r="G225" s="32">
        <v>20.2</v>
      </c>
      <c r="H225" s="33">
        <v>433.99999999999432</v>
      </c>
      <c r="I225" s="9">
        <v>1.2321428571428541</v>
      </c>
      <c r="J225" s="11">
        <f t="shared" si="22"/>
        <v>2.4642857142841672</v>
      </c>
      <c r="K225" s="11">
        <f t="shared" si="20"/>
        <v>399.98205126142699</v>
      </c>
      <c r="L225" s="11">
        <f t="shared" si="21"/>
        <v>866679.75607750472</v>
      </c>
      <c r="M225" s="12">
        <f t="shared" si="19"/>
        <v>0.96297750675278304</v>
      </c>
    </row>
    <row r="226" spans="6:13" x14ac:dyDescent="0.2">
      <c r="F226" s="31">
        <v>0.42171296296296296</v>
      </c>
      <c r="G226" s="32">
        <v>20.149999999999999</v>
      </c>
      <c r="H226" s="33">
        <v>435.99999999999784</v>
      </c>
      <c r="I226" s="9">
        <v>1.1821428571428534</v>
      </c>
      <c r="J226" s="11">
        <f t="shared" si="22"/>
        <v>2.4142857142899619</v>
      </c>
      <c r="K226" s="11">
        <f t="shared" si="20"/>
        <v>391.86647341068135</v>
      </c>
      <c r="L226" s="11">
        <f t="shared" si="21"/>
        <v>867071.62255091534</v>
      </c>
      <c r="M226" s="12">
        <f t="shared" si="19"/>
        <v>0.96341291394546147</v>
      </c>
    </row>
    <row r="227" spans="6:13" x14ac:dyDescent="0.2">
      <c r="F227" s="31">
        <v>0.42173611111111109</v>
      </c>
      <c r="G227" s="32">
        <v>20.05</v>
      </c>
      <c r="H227" s="33">
        <v>437.99999999999653</v>
      </c>
      <c r="I227" s="9">
        <v>1.0821428571428555</v>
      </c>
      <c r="J227" s="11">
        <f t="shared" si="22"/>
        <v>2.2642857142842288</v>
      </c>
      <c r="K227" s="11">
        <f t="shared" si="20"/>
        <v>367.51973985469209</v>
      </c>
      <c r="L227" s="11">
        <f t="shared" si="21"/>
        <v>867439.14229077008</v>
      </c>
      <c r="M227" s="12">
        <f t="shared" si="19"/>
        <v>0.96382126921196676</v>
      </c>
    </row>
    <row r="228" spans="6:13" x14ac:dyDescent="0.2">
      <c r="F228" s="31">
        <v>0.42175925925925922</v>
      </c>
      <c r="G228" s="32">
        <v>20.149999999999999</v>
      </c>
      <c r="H228" s="33">
        <v>439.99999999999523</v>
      </c>
      <c r="I228" s="9">
        <v>1.1821428571428534</v>
      </c>
      <c r="J228" s="11">
        <f t="shared" si="22"/>
        <v>2.2642857142842288</v>
      </c>
      <c r="K228" s="11">
        <f t="shared" si="20"/>
        <v>367.51973985469209</v>
      </c>
      <c r="L228" s="11">
        <f t="shared" si="21"/>
        <v>867806.66203062481</v>
      </c>
      <c r="M228" s="12">
        <f t="shared" si="19"/>
        <v>0.96422962447847205</v>
      </c>
    </row>
    <row r="229" spans="6:13" x14ac:dyDescent="0.2">
      <c r="F229" s="31">
        <v>0.42178240740740741</v>
      </c>
      <c r="G229" s="32">
        <v>20.05</v>
      </c>
      <c r="H229" s="33">
        <v>441.99999999999875</v>
      </c>
      <c r="I229" s="9">
        <v>1.0821428571428555</v>
      </c>
      <c r="J229" s="11">
        <f t="shared" si="22"/>
        <v>2.264285714289699</v>
      </c>
      <c r="K229" s="11">
        <f t="shared" si="20"/>
        <v>367.51973985557999</v>
      </c>
      <c r="L229" s="11">
        <f t="shared" si="21"/>
        <v>868174.18177048035</v>
      </c>
      <c r="M229" s="12">
        <f t="shared" si="19"/>
        <v>0.96463797974497822</v>
      </c>
    </row>
    <row r="230" spans="6:13" x14ac:dyDescent="0.2">
      <c r="F230" s="31">
        <v>0.42180555555555554</v>
      </c>
      <c r="G230" s="32">
        <v>20.05</v>
      </c>
      <c r="H230" s="33">
        <v>443.99999999999744</v>
      </c>
      <c r="I230" s="9">
        <v>1.0821428571428555</v>
      </c>
      <c r="J230" s="11">
        <f t="shared" si="22"/>
        <v>2.1642857142842962</v>
      </c>
      <c r="K230" s="11">
        <f t="shared" si="20"/>
        <v>351.28858415133061</v>
      </c>
      <c r="L230" s="11">
        <f t="shared" si="21"/>
        <v>868525.47035463166</v>
      </c>
      <c r="M230" s="12">
        <f t="shared" si="19"/>
        <v>0.9650283003940352</v>
      </c>
    </row>
    <row r="231" spans="6:13" x14ac:dyDescent="0.2">
      <c r="F231" s="31">
        <v>0.42182870370370368</v>
      </c>
      <c r="G231" s="32">
        <v>20.05</v>
      </c>
      <c r="H231" s="33">
        <v>445.99999999999619</v>
      </c>
      <c r="I231" s="9">
        <v>1.0821428571428555</v>
      </c>
      <c r="J231" s="11">
        <f t="shared" si="22"/>
        <v>2.1642857142843579</v>
      </c>
      <c r="K231" s="11">
        <f t="shared" si="20"/>
        <v>351.28858415134061</v>
      </c>
      <c r="L231" s="11">
        <f t="shared" si="21"/>
        <v>868876.75893878296</v>
      </c>
      <c r="M231" s="12">
        <f t="shared" si="19"/>
        <v>0.96541862104309217</v>
      </c>
    </row>
    <row r="232" spans="6:13" x14ac:dyDescent="0.2">
      <c r="F232" s="31">
        <v>0.42185185185185187</v>
      </c>
      <c r="G232" s="32">
        <v>20.05</v>
      </c>
      <c r="H232" s="33">
        <v>447.99999999999966</v>
      </c>
      <c r="I232" s="9">
        <v>1.0821428571428555</v>
      </c>
      <c r="J232" s="11">
        <f t="shared" si="22"/>
        <v>2.1642857142894631</v>
      </c>
      <c r="K232" s="11">
        <f t="shared" si="20"/>
        <v>351.28858415216928</v>
      </c>
      <c r="L232" s="11">
        <f t="shared" si="21"/>
        <v>869228.04752293508</v>
      </c>
      <c r="M232" s="12">
        <f t="shared" si="19"/>
        <v>0.96580894169215015</v>
      </c>
    </row>
    <row r="233" spans="6:13" x14ac:dyDescent="0.2">
      <c r="F233" s="31">
        <v>0.421875</v>
      </c>
      <c r="G233" s="32">
        <v>20.05</v>
      </c>
      <c r="H233" s="33">
        <v>449.99999999999841</v>
      </c>
      <c r="I233" s="9">
        <v>1.0821428571428555</v>
      </c>
      <c r="J233" s="11">
        <f t="shared" si="22"/>
        <v>2.1642857142843579</v>
      </c>
      <c r="K233" s="11">
        <f t="shared" si="20"/>
        <v>351.28858415134061</v>
      </c>
      <c r="L233" s="11">
        <f t="shared" si="21"/>
        <v>869579.33610708639</v>
      </c>
      <c r="M233" s="12">
        <f t="shared" si="19"/>
        <v>0.96619926234120712</v>
      </c>
    </row>
    <row r="234" spans="6:13" x14ac:dyDescent="0.2">
      <c r="F234" s="31">
        <v>0.42189814814814813</v>
      </c>
      <c r="G234" s="32">
        <v>20.05</v>
      </c>
      <c r="H234" s="33">
        <v>451.9999999999971</v>
      </c>
      <c r="I234" s="9">
        <v>1.0821428571428555</v>
      </c>
      <c r="J234" s="11">
        <f t="shared" si="22"/>
        <v>2.1642857142842962</v>
      </c>
      <c r="K234" s="11">
        <f t="shared" si="20"/>
        <v>351.28858415133061</v>
      </c>
      <c r="L234" s="11">
        <f t="shared" si="21"/>
        <v>869930.6246912377</v>
      </c>
      <c r="M234" s="12">
        <f t="shared" si="19"/>
        <v>0.9665895829902641</v>
      </c>
    </row>
    <row r="235" spans="6:13" x14ac:dyDescent="0.2">
      <c r="F235" s="31">
        <v>0.42192129629629632</v>
      </c>
      <c r="G235" s="32">
        <v>20.05</v>
      </c>
      <c r="H235" s="33">
        <v>454.00000000000063</v>
      </c>
      <c r="I235" s="9">
        <v>1.0821428571428555</v>
      </c>
      <c r="J235" s="11">
        <f t="shared" si="22"/>
        <v>2.1642857142895249</v>
      </c>
      <c r="K235" s="11">
        <f t="shared" si="20"/>
        <v>351.28858415217928</v>
      </c>
      <c r="L235" s="11">
        <f t="shared" si="21"/>
        <v>870281.91327538993</v>
      </c>
      <c r="M235" s="12">
        <f t="shared" si="19"/>
        <v>0.96697990363932218</v>
      </c>
    </row>
    <row r="236" spans="6:13" x14ac:dyDescent="0.2">
      <c r="F236" s="31">
        <v>0.42194444444444446</v>
      </c>
      <c r="G236" s="32">
        <v>20</v>
      </c>
      <c r="H236" s="33">
        <v>455.99999999999932</v>
      </c>
      <c r="I236" s="9">
        <v>1.0321428571428548</v>
      </c>
      <c r="J236" s="11">
        <f t="shared" si="22"/>
        <v>2.1142857142843283</v>
      </c>
      <c r="K236" s="11">
        <f t="shared" si="20"/>
        <v>343.17300629964961</v>
      </c>
      <c r="L236" s="11">
        <f t="shared" si="21"/>
        <v>870625.08628168958</v>
      </c>
      <c r="M236" s="12">
        <f t="shared" si="19"/>
        <v>0.96736120697965511</v>
      </c>
    </row>
    <row r="237" spans="6:13" x14ac:dyDescent="0.2">
      <c r="F237" s="31">
        <v>0.42199074074074078</v>
      </c>
      <c r="G237" s="32">
        <v>20.05</v>
      </c>
      <c r="H237" s="33">
        <v>460.00000000000159</v>
      </c>
      <c r="I237" s="9">
        <v>1.0821428571428555</v>
      </c>
      <c r="J237" s="11">
        <f t="shared" si="22"/>
        <v>4.2285714285738241</v>
      </c>
      <c r="K237" s="11">
        <f t="shared" si="20"/>
        <v>686.3460126001379</v>
      </c>
      <c r="L237" s="11">
        <f t="shared" si="21"/>
        <v>871311.4322942897</v>
      </c>
      <c r="M237" s="12">
        <f t="shared" si="19"/>
        <v>0.96812381366032185</v>
      </c>
    </row>
    <row r="238" spans="6:13" x14ac:dyDescent="0.2">
      <c r="F238" s="31">
        <v>0.42201388888888891</v>
      </c>
      <c r="G238" s="32">
        <v>19.899999999999999</v>
      </c>
      <c r="H238" s="33">
        <v>462.00000000000028</v>
      </c>
      <c r="I238" s="9">
        <v>0.93214285714285339</v>
      </c>
      <c r="J238" s="11">
        <f t="shared" si="22"/>
        <v>2.0142857142843922</v>
      </c>
      <c r="K238" s="11">
        <f t="shared" si="20"/>
        <v>326.94185059628751</v>
      </c>
      <c r="L238" s="11">
        <f t="shared" si="21"/>
        <v>871638.37414488604</v>
      </c>
      <c r="M238" s="12">
        <f t="shared" si="19"/>
        <v>0.96848708238320669</v>
      </c>
    </row>
    <row r="239" spans="6:13" x14ac:dyDescent="0.2">
      <c r="F239" s="31">
        <v>0.42203703703703704</v>
      </c>
      <c r="G239" s="32">
        <v>20</v>
      </c>
      <c r="H239" s="33">
        <v>463.99999999999898</v>
      </c>
      <c r="I239" s="9">
        <v>1.0321428571428548</v>
      </c>
      <c r="J239" s="11">
        <f t="shared" si="22"/>
        <v>1.9642857142844241</v>
      </c>
      <c r="K239" s="11">
        <f t="shared" si="20"/>
        <v>318.82627274460646</v>
      </c>
      <c r="L239" s="11">
        <f t="shared" si="21"/>
        <v>871957.20041763061</v>
      </c>
      <c r="M239" s="12">
        <f t="shared" si="19"/>
        <v>0.96884133379736737</v>
      </c>
    </row>
    <row r="240" spans="6:13" x14ac:dyDescent="0.2">
      <c r="F240" s="31">
        <v>0.42206018518518523</v>
      </c>
      <c r="G240" s="32">
        <v>20</v>
      </c>
      <c r="H240" s="33">
        <v>466.0000000000025</v>
      </c>
      <c r="I240" s="9">
        <v>1.0321428571428548</v>
      </c>
      <c r="J240" s="11">
        <f t="shared" si="22"/>
        <v>2.0642857142893472</v>
      </c>
      <c r="K240" s="11">
        <f t="shared" si="20"/>
        <v>335.05742844877801</v>
      </c>
      <c r="L240" s="11">
        <f t="shared" si="21"/>
        <v>872292.25784607942</v>
      </c>
      <c r="M240" s="12">
        <f t="shared" si="19"/>
        <v>0.96921361982897714</v>
      </c>
    </row>
    <row r="241" spans="6:13" x14ac:dyDescent="0.2">
      <c r="F241" s="31">
        <v>0.42208333333333337</v>
      </c>
      <c r="G241" s="32">
        <v>19.899999999999999</v>
      </c>
      <c r="H241" s="33">
        <v>468.00000000000119</v>
      </c>
      <c r="I241" s="9">
        <v>0.93214285714285339</v>
      </c>
      <c r="J241" s="11">
        <f t="shared" si="22"/>
        <v>1.9642857142844241</v>
      </c>
      <c r="K241" s="11">
        <f t="shared" si="20"/>
        <v>318.82627274460646</v>
      </c>
      <c r="L241" s="11">
        <f t="shared" si="21"/>
        <v>872611.08411882399</v>
      </c>
      <c r="M241" s="12">
        <f t="shared" si="19"/>
        <v>0.96956787124313781</v>
      </c>
    </row>
    <row r="242" spans="6:13" x14ac:dyDescent="0.2">
      <c r="F242" s="31">
        <v>0.4221064814814815</v>
      </c>
      <c r="G242" s="32">
        <v>19.899999999999999</v>
      </c>
      <c r="H242" s="33">
        <v>469.99999999999994</v>
      </c>
      <c r="I242" s="9">
        <v>0.93214285714285339</v>
      </c>
      <c r="J242" s="11">
        <f t="shared" si="22"/>
        <v>1.864285714284541</v>
      </c>
      <c r="K242" s="11">
        <f t="shared" si="20"/>
        <v>302.59511704125299</v>
      </c>
      <c r="L242" s="11">
        <f t="shared" si="21"/>
        <v>872913.67923586525</v>
      </c>
      <c r="M242" s="12">
        <f t="shared" si="19"/>
        <v>0.96990408803985029</v>
      </c>
    </row>
    <row r="243" spans="6:13" x14ac:dyDescent="0.2">
      <c r="F243" s="31">
        <v>0.42212962962962958</v>
      </c>
      <c r="G243" s="32">
        <v>19.850000000000001</v>
      </c>
      <c r="H243" s="33">
        <v>471.99999999999386</v>
      </c>
      <c r="I243" s="9">
        <v>0.88214285714285623</v>
      </c>
      <c r="J243" s="11">
        <f t="shared" si="22"/>
        <v>1.8142857142801923</v>
      </c>
      <c r="K243" s="11">
        <f t="shared" si="20"/>
        <v>294.47953918886094</v>
      </c>
      <c r="L243" s="11">
        <f t="shared" si="21"/>
        <v>873208.15877505415</v>
      </c>
      <c r="M243" s="12">
        <f t="shared" si="19"/>
        <v>0.97023128752783794</v>
      </c>
    </row>
    <row r="244" spans="6:13" x14ac:dyDescent="0.2">
      <c r="F244" s="31">
        <v>0.42215277777777777</v>
      </c>
      <c r="G244" s="32">
        <v>19.850000000000001</v>
      </c>
      <c r="H244" s="33">
        <v>473.99999999999739</v>
      </c>
      <c r="I244" s="9">
        <v>0.88214285714285623</v>
      </c>
      <c r="J244" s="11">
        <f t="shared" si="22"/>
        <v>1.7642857142888213</v>
      </c>
      <c r="K244" s="11">
        <f t="shared" si="20"/>
        <v>286.36396133857528</v>
      </c>
      <c r="L244" s="11">
        <f t="shared" si="21"/>
        <v>873494.52273639268</v>
      </c>
      <c r="M244" s="12">
        <f t="shared" si="19"/>
        <v>0.97054946970710299</v>
      </c>
    </row>
    <row r="245" spans="6:13" x14ac:dyDescent="0.2">
      <c r="F245" s="31">
        <v>0.4221759259259259</v>
      </c>
      <c r="G245" s="32">
        <v>19.850000000000001</v>
      </c>
      <c r="H245" s="33">
        <v>475.99999999999608</v>
      </c>
      <c r="I245" s="9">
        <v>0.88214285714285623</v>
      </c>
      <c r="J245" s="11">
        <f t="shared" ref="J245:J272" si="23">AVERAGE(I244:I245)*(H245-H244)</f>
        <v>1.7642857142845592</v>
      </c>
      <c r="K245" s="11">
        <f t="shared" si="20"/>
        <v>286.3639613378835</v>
      </c>
      <c r="L245" s="11">
        <f t="shared" si="21"/>
        <v>873780.88669773052</v>
      </c>
      <c r="M245" s="12">
        <f t="shared" si="19"/>
        <v>0.97086765188636726</v>
      </c>
    </row>
    <row r="246" spans="6:13" x14ac:dyDescent="0.2">
      <c r="F246" s="31">
        <v>0.42219907407407403</v>
      </c>
      <c r="G246" s="32">
        <v>19.899999999999999</v>
      </c>
      <c r="H246" s="33">
        <v>477.99999999999477</v>
      </c>
      <c r="I246" s="9">
        <v>0.93214285714285339</v>
      </c>
      <c r="J246" s="11">
        <f t="shared" si="23"/>
        <v>1.8142857142845237</v>
      </c>
      <c r="K246" s="11">
        <f t="shared" si="20"/>
        <v>294.47953918956398</v>
      </c>
      <c r="L246" s="11">
        <f t="shared" si="21"/>
        <v>874075.36623692012</v>
      </c>
      <c r="M246" s="12">
        <f t="shared" si="19"/>
        <v>0.97119485137435568</v>
      </c>
    </row>
    <row r="247" spans="6:13" x14ac:dyDescent="0.2">
      <c r="F247" s="31">
        <v>0.42222222222222222</v>
      </c>
      <c r="G247" s="32">
        <v>19.850000000000001</v>
      </c>
      <c r="H247" s="33">
        <v>479.99999999999829</v>
      </c>
      <c r="I247" s="9">
        <v>0.88214285714285623</v>
      </c>
      <c r="J247" s="11">
        <f t="shared" si="23"/>
        <v>1.8142857142889066</v>
      </c>
      <c r="K247" s="11">
        <f t="shared" si="20"/>
        <v>294.47953919027537</v>
      </c>
      <c r="L247" s="11">
        <f t="shared" si="21"/>
        <v>874369.84577611042</v>
      </c>
      <c r="M247" s="12">
        <f t="shared" si="19"/>
        <v>0.97152205086234489</v>
      </c>
    </row>
    <row r="248" spans="6:13" x14ac:dyDescent="0.2">
      <c r="F248" s="31">
        <v>0.42224537037037035</v>
      </c>
      <c r="G248" s="32">
        <v>19.850000000000001</v>
      </c>
      <c r="H248" s="33">
        <v>481.99999999999699</v>
      </c>
      <c r="I248" s="9">
        <v>0.88214285714285623</v>
      </c>
      <c r="J248" s="11">
        <f t="shared" si="23"/>
        <v>1.7642857142845592</v>
      </c>
      <c r="K248" s="11">
        <f t="shared" si="20"/>
        <v>286.3639613378835</v>
      </c>
      <c r="L248" s="11">
        <f t="shared" si="21"/>
        <v>874656.20973744825</v>
      </c>
      <c r="M248" s="12">
        <f t="shared" si="19"/>
        <v>0.97184023304160916</v>
      </c>
    </row>
    <row r="249" spans="6:13" x14ac:dyDescent="0.2">
      <c r="F249" s="31">
        <v>0.42226851851851849</v>
      </c>
      <c r="G249" s="32">
        <v>19.850000000000001</v>
      </c>
      <c r="H249" s="33">
        <v>483.99999999999574</v>
      </c>
      <c r="I249" s="9">
        <v>0.88214285714285623</v>
      </c>
      <c r="J249" s="11">
        <f t="shared" si="23"/>
        <v>1.7642857142846093</v>
      </c>
      <c r="K249" s="11">
        <f t="shared" si="20"/>
        <v>286.36396133789168</v>
      </c>
      <c r="L249" s="11">
        <f t="shared" si="21"/>
        <v>874942.5736987862</v>
      </c>
      <c r="M249" s="12">
        <f t="shared" si="19"/>
        <v>0.97215841522087354</v>
      </c>
    </row>
    <row r="250" spans="6:13" x14ac:dyDescent="0.2">
      <c r="F250" s="31">
        <v>0.42229166666666668</v>
      </c>
      <c r="G250" s="32">
        <v>19.850000000000001</v>
      </c>
      <c r="H250" s="33">
        <v>485.9999999999992</v>
      </c>
      <c r="I250" s="9">
        <v>0.88214285714285623</v>
      </c>
      <c r="J250" s="11">
        <f t="shared" si="23"/>
        <v>1.7642857142887713</v>
      </c>
      <c r="K250" s="11">
        <f t="shared" si="20"/>
        <v>286.36396133856721</v>
      </c>
      <c r="L250" s="11">
        <f t="shared" si="21"/>
        <v>875228.93766012473</v>
      </c>
      <c r="M250" s="12">
        <f t="shared" si="19"/>
        <v>0.97247659740013859</v>
      </c>
    </row>
    <row r="251" spans="6:13" x14ac:dyDescent="0.2">
      <c r="F251" s="31">
        <v>0.42231481481481481</v>
      </c>
      <c r="G251" s="32">
        <v>19.850000000000001</v>
      </c>
      <c r="H251" s="33">
        <v>487.99999999999795</v>
      </c>
      <c r="I251" s="9">
        <v>0.88214285714285623</v>
      </c>
      <c r="J251" s="11">
        <f t="shared" si="23"/>
        <v>1.7642857142846093</v>
      </c>
      <c r="K251" s="11">
        <f t="shared" si="20"/>
        <v>286.36396133789168</v>
      </c>
      <c r="L251" s="11">
        <f t="shared" si="21"/>
        <v>875515.30162146268</v>
      </c>
      <c r="M251" s="12">
        <f t="shared" si="19"/>
        <v>0.97279477957940297</v>
      </c>
    </row>
    <row r="252" spans="6:13" x14ac:dyDescent="0.2">
      <c r="F252" s="31">
        <v>0.42233796296296294</v>
      </c>
      <c r="G252" s="32">
        <v>19.850000000000001</v>
      </c>
      <c r="H252" s="33">
        <v>489.99999999999665</v>
      </c>
      <c r="I252" s="9">
        <v>0.88214285714285623</v>
      </c>
      <c r="J252" s="11">
        <f t="shared" si="23"/>
        <v>1.7642857142845592</v>
      </c>
      <c r="K252" s="11">
        <f t="shared" si="20"/>
        <v>286.3639613378835</v>
      </c>
      <c r="L252" s="11">
        <f t="shared" si="21"/>
        <v>875801.66558280052</v>
      </c>
      <c r="M252" s="12">
        <f t="shared" si="19"/>
        <v>0.97311296175866724</v>
      </c>
    </row>
    <row r="253" spans="6:13" x14ac:dyDescent="0.2">
      <c r="F253" s="31">
        <v>0.42236111111111113</v>
      </c>
      <c r="G253" s="32">
        <v>19.850000000000001</v>
      </c>
      <c r="H253" s="33">
        <v>492.00000000000017</v>
      </c>
      <c r="I253" s="9">
        <v>0.88214285714285623</v>
      </c>
      <c r="J253" s="11">
        <f t="shared" si="23"/>
        <v>1.7642857142888213</v>
      </c>
      <c r="K253" s="11">
        <f t="shared" si="20"/>
        <v>286.36396133857528</v>
      </c>
      <c r="L253" s="11">
        <f t="shared" si="21"/>
        <v>876088.02954413905</v>
      </c>
      <c r="M253" s="12">
        <f t="shared" si="19"/>
        <v>0.97343114393793229</v>
      </c>
    </row>
    <row r="254" spans="6:13" x14ac:dyDescent="0.2">
      <c r="F254" s="31">
        <v>0.42238425925925926</v>
      </c>
      <c r="G254" s="32">
        <v>19.850000000000001</v>
      </c>
      <c r="H254" s="33">
        <v>493.99999999999886</v>
      </c>
      <c r="I254" s="9">
        <v>0.88214285714285623</v>
      </c>
      <c r="J254" s="11">
        <f t="shared" si="23"/>
        <v>1.7642857142845592</v>
      </c>
      <c r="K254" s="11">
        <f t="shared" si="20"/>
        <v>286.3639613378835</v>
      </c>
      <c r="L254" s="11">
        <f t="shared" si="21"/>
        <v>876374.39350547688</v>
      </c>
      <c r="M254" s="12">
        <f t="shared" si="19"/>
        <v>0.97374932611719656</v>
      </c>
    </row>
    <row r="255" spans="6:13" x14ac:dyDescent="0.2">
      <c r="F255" s="31">
        <v>0.4224074074074074</v>
      </c>
      <c r="G255" s="32">
        <v>19.75</v>
      </c>
      <c r="H255" s="33">
        <v>495.99999999999761</v>
      </c>
      <c r="I255" s="9">
        <v>0.78214285714285481</v>
      </c>
      <c r="J255" s="11">
        <f t="shared" si="23"/>
        <v>1.6642857142846703</v>
      </c>
      <c r="K255" s="11">
        <f t="shared" si="20"/>
        <v>270.13280563452912</v>
      </c>
      <c r="L255" s="11">
        <f t="shared" si="21"/>
        <v>876644.5263111114</v>
      </c>
      <c r="M255" s="12">
        <f t="shared" si="19"/>
        <v>0.97404947367901262</v>
      </c>
    </row>
    <row r="256" spans="6:13" x14ac:dyDescent="0.2">
      <c r="F256" s="31">
        <v>0.42243055555555559</v>
      </c>
      <c r="G256" s="32">
        <v>19.850000000000001</v>
      </c>
      <c r="H256" s="33">
        <v>498.00000000000114</v>
      </c>
      <c r="I256" s="9">
        <v>0.88214285714285623</v>
      </c>
      <c r="J256" s="11">
        <f t="shared" si="23"/>
        <v>1.6642857142886438</v>
      </c>
      <c r="K256" s="11">
        <f t="shared" si="20"/>
        <v>270.13280563517407</v>
      </c>
      <c r="L256" s="11">
        <f t="shared" si="21"/>
        <v>876914.65911674662</v>
      </c>
      <c r="M256" s="12">
        <f t="shared" si="19"/>
        <v>0.97434962124082958</v>
      </c>
    </row>
    <row r="257" spans="6:13" x14ac:dyDescent="0.2">
      <c r="F257" s="31">
        <v>0.42245370370370372</v>
      </c>
      <c r="G257" s="32">
        <v>19.75</v>
      </c>
      <c r="H257" s="33">
        <v>499.99999999999983</v>
      </c>
      <c r="I257" s="9">
        <v>0.78214285714285481</v>
      </c>
      <c r="J257" s="11">
        <f t="shared" si="23"/>
        <v>1.664285714284623</v>
      </c>
      <c r="K257" s="11">
        <f t="shared" si="20"/>
        <v>270.13280563452145</v>
      </c>
      <c r="L257" s="11">
        <f t="shared" si="21"/>
        <v>877184.79192238115</v>
      </c>
      <c r="M257" s="12">
        <f t="shared" si="19"/>
        <v>0.97464976880264576</v>
      </c>
    </row>
    <row r="258" spans="6:13" x14ac:dyDescent="0.2">
      <c r="F258" s="31">
        <v>0.42247685185185185</v>
      </c>
      <c r="G258" s="32">
        <v>19.75</v>
      </c>
      <c r="H258" s="33">
        <v>501.99999999999852</v>
      </c>
      <c r="I258" s="9">
        <v>0.78214285714285481</v>
      </c>
      <c r="J258" s="11">
        <f t="shared" si="23"/>
        <v>1.5642857142846871</v>
      </c>
      <c r="K258" s="11">
        <f t="shared" si="20"/>
        <v>253.9016499311594</v>
      </c>
      <c r="L258" s="11">
        <f t="shared" si="21"/>
        <v>877438.69357231236</v>
      </c>
      <c r="M258" s="12">
        <f t="shared" si="19"/>
        <v>0.97493188174701373</v>
      </c>
    </row>
    <row r="259" spans="6:13" x14ac:dyDescent="0.2">
      <c r="F259" s="31">
        <v>0.42250000000000004</v>
      </c>
      <c r="G259" s="32">
        <v>19.7</v>
      </c>
      <c r="H259" s="33">
        <v>504.00000000000205</v>
      </c>
      <c r="I259" s="9">
        <v>0.7321428571428541</v>
      </c>
      <c r="J259" s="11">
        <f t="shared" si="23"/>
        <v>1.5142857142883772</v>
      </c>
      <c r="K259" s="11">
        <f t="shared" si="20"/>
        <v>245.7860720800721</v>
      </c>
      <c r="L259" s="11">
        <f t="shared" si="21"/>
        <v>877684.47964439238</v>
      </c>
      <c r="M259" s="12">
        <f t="shared" si="19"/>
        <v>0.97520497738265821</v>
      </c>
    </row>
    <row r="260" spans="6:13" x14ac:dyDescent="0.2">
      <c r="F260" s="31">
        <v>0.42252314814814818</v>
      </c>
      <c r="G260" s="32">
        <v>19.7</v>
      </c>
      <c r="H260" s="33">
        <v>506.00000000000074</v>
      </c>
      <c r="I260" s="9">
        <v>0.7321428571428541</v>
      </c>
      <c r="J260" s="11">
        <f t="shared" si="23"/>
        <v>1.464285714284751</v>
      </c>
      <c r="K260" s="11">
        <f t="shared" si="20"/>
        <v>237.67049422779732</v>
      </c>
      <c r="L260" s="11">
        <f t="shared" si="21"/>
        <v>877922.15013862017</v>
      </c>
      <c r="M260" s="12">
        <f t="shared" si="19"/>
        <v>0.97546905570957798</v>
      </c>
    </row>
    <row r="261" spans="6:13" x14ac:dyDescent="0.2">
      <c r="F261" s="31">
        <v>0.42254629629629631</v>
      </c>
      <c r="G261" s="32">
        <v>19.7</v>
      </c>
      <c r="H261" s="33">
        <v>507.99999999999949</v>
      </c>
      <c r="I261" s="9">
        <v>0.7321428571428541</v>
      </c>
      <c r="J261" s="11">
        <f t="shared" si="23"/>
        <v>1.4642857142847927</v>
      </c>
      <c r="K261" s="11">
        <f t="shared" si="20"/>
        <v>237.67049422780408</v>
      </c>
      <c r="L261" s="11">
        <f t="shared" si="21"/>
        <v>878159.82063284796</v>
      </c>
      <c r="M261" s="12">
        <f t="shared" si="19"/>
        <v>0.97573313403649775</v>
      </c>
    </row>
    <row r="262" spans="6:13" x14ac:dyDescent="0.2">
      <c r="F262" s="31">
        <v>0.4225694444444445</v>
      </c>
      <c r="G262" s="32">
        <v>19.7</v>
      </c>
      <c r="H262" s="33">
        <v>510.00000000000296</v>
      </c>
      <c r="I262" s="9">
        <v>0.7321428571428541</v>
      </c>
      <c r="J262" s="11">
        <f t="shared" si="23"/>
        <v>1.4642857142882468</v>
      </c>
      <c r="K262" s="11">
        <f t="shared" si="20"/>
        <v>237.67049422836473</v>
      </c>
      <c r="L262" s="11">
        <f t="shared" si="21"/>
        <v>878397.49112707633</v>
      </c>
      <c r="M262" s="12">
        <f t="shared" si="19"/>
        <v>0.97599721236341819</v>
      </c>
    </row>
    <row r="263" spans="6:13" x14ac:dyDescent="0.2">
      <c r="F263" s="31">
        <v>0.42259259259259258</v>
      </c>
      <c r="G263" s="32">
        <v>19.7</v>
      </c>
      <c r="H263" s="33">
        <v>511.99999999999693</v>
      </c>
      <c r="I263" s="9">
        <v>0.7321428571428541</v>
      </c>
      <c r="J263" s="11">
        <f t="shared" si="23"/>
        <v>1.4642857142812968</v>
      </c>
      <c r="K263" s="11">
        <f t="shared" si="20"/>
        <v>237.67049422723667</v>
      </c>
      <c r="L263" s="11">
        <f t="shared" si="21"/>
        <v>878635.16162130353</v>
      </c>
      <c r="M263" s="12">
        <f t="shared" si="19"/>
        <v>0.97626129069033729</v>
      </c>
    </row>
    <row r="264" spans="6:13" x14ac:dyDescent="0.2">
      <c r="F264" s="31">
        <v>0.42261574074074071</v>
      </c>
      <c r="G264" s="32">
        <v>19.7</v>
      </c>
      <c r="H264" s="33">
        <v>513.99999999999557</v>
      </c>
      <c r="I264" s="9">
        <v>0.7321428571428541</v>
      </c>
      <c r="J264" s="11">
        <f t="shared" si="23"/>
        <v>1.4642857142847094</v>
      </c>
      <c r="K264" s="11">
        <f t="shared" si="20"/>
        <v>237.67049422779056</v>
      </c>
      <c r="L264" s="11">
        <f t="shared" si="21"/>
        <v>878872.83211553132</v>
      </c>
      <c r="M264" s="12">
        <f t="shared" ref="M264:M327" si="24">L264/($C$10*1000)</f>
        <v>0.97652536901725706</v>
      </c>
    </row>
    <row r="265" spans="6:13" x14ac:dyDescent="0.2">
      <c r="F265" s="31">
        <v>0.42263888888888884</v>
      </c>
      <c r="G265" s="32">
        <v>19.7</v>
      </c>
      <c r="H265" s="33">
        <v>515.99999999999432</v>
      </c>
      <c r="I265" s="9">
        <v>0.7321428571428541</v>
      </c>
      <c r="J265" s="11">
        <f t="shared" si="23"/>
        <v>1.4642857142847927</v>
      </c>
      <c r="K265" s="11">
        <f t="shared" ref="K265:K328" si="25">J265*$C$24</f>
        <v>237.67049422780408</v>
      </c>
      <c r="L265" s="11">
        <f t="shared" si="21"/>
        <v>879110.5026097591</v>
      </c>
      <c r="M265" s="12">
        <f t="shared" si="24"/>
        <v>0.97678944734417683</v>
      </c>
    </row>
    <row r="266" spans="6:13" x14ac:dyDescent="0.2">
      <c r="F266" s="31">
        <v>0.42266203703703703</v>
      </c>
      <c r="G266" s="32">
        <v>19.7</v>
      </c>
      <c r="H266" s="33">
        <v>517.99999999999784</v>
      </c>
      <c r="I266" s="9">
        <v>0.7321428571428541</v>
      </c>
      <c r="J266" s="11">
        <f t="shared" si="23"/>
        <v>1.4642857142882886</v>
      </c>
      <c r="K266" s="11">
        <f t="shared" si="25"/>
        <v>237.6704942283715</v>
      </c>
      <c r="L266" s="11">
        <f t="shared" ref="L266:L329" si="26">L265+K266</f>
        <v>879348.17310398747</v>
      </c>
      <c r="M266" s="12">
        <f t="shared" si="24"/>
        <v>0.97705352567109716</v>
      </c>
    </row>
    <row r="267" spans="6:13" x14ac:dyDescent="0.2">
      <c r="F267" s="31">
        <v>0.42268518518518516</v>
      </c>
      <c r="G267" s="32">
        <v>19.7</v>
      </c>
      <c r="H267" s="33">
        <v>519.99999999999659</v>
      </c>
      <c r="I267" s="9">
        <v>0.7321428571428541</v>
      </c>
      <c r="J267" s="11">
        <f t="shared" si="23"/>
        <v>1.4642857142847927</v>
      </c>
      <c r="K267" s="11">
        <f t="shared" si="25"/>
        <v>237.67049422780408</v>
      </c>
      <c r="L267" s="11">
        <f t="shared" si="26"/>
        <v>879585.84359821526</v>
      </c>
      <c r="M267" s="12">
        <f t="shared" si="24"/>
        <v>0.97731760399801693</v>
      </c>
    </row>
    <row r="268" spans="6:13" x14ac:dyDescent="0.2">
      <c r="F268" s="31">
        <v>0.4227083333333333</v>
      </c>
      <c r="G268" s="32">
        <v>19.7</v>
      </c>
      <c r="H268" s="33">
        <v>521.99999999999523</v>
      </c>
      <c r="I268" s="9">
        <v>0.7321428571428541</v>
      </c>
      <c r="J268" s="11">
        <f t="shared" si="23"/>
        <v>1.4642857142847094</v>
      </c>
      <c r="K268" s="11">
        <f t="shared" si="25"/>
        <v>237.67049422779056</v>
      </c>
      <c r="L268" s="11">
        <f t="shared" si="26"/>
        <v>879823.51409244305</v>
      </c>
      <c r="M268" s="12">
        <f t="shared" si="24"/>
        <v>0.9775816823249367</v>
      </c>
    </row>
    <row r="269" spans="6:13" x14ac:dyDescent="0.2">
      <c r="F269" s="31">
        <v>0.42273148148148149</v>
      </c>
      <c r="G269" s="32">
        <v>19.7</v>
      </c>
      <c r="H269" s="33">
        <v>523.99999999999875</v>
      </c>
      <c r="I269" s="9">
        <v>0.7321428571428541</v>
      </c>
      <c r="J269" s="11">
        <f t="shared" si="23"/>
        <v>1.4642857142882886</v>
      </c>
      <c r="K269" s="11">
        <f t="shared" si="25"/>
        <v>237.6704942283715</v>
      </c>
      <c r="L269" s="11">
        <f t="shared" si="26"/>
        <v>880061.18458667141</v>
      </c>
      <c r="M269" s="12">
        <f t="shared" si="24"/>
        <v>0.97784576065185713</v>
      </c>
    </row>
    <row r="270" spans="6:13" x14ac:dyDescent="0.2">
      <c r="F270" s="31">
        <v>0.42275462962962962</v>
      </c>
      <c r="G270" s="32">
        <v>19.7</v>
      </c>
      <c r="H270" s="33">
        <v>525.9999999999975</v>
      </c>
      <c r="I270" s="9">
        <v>0.7321428571428541</v>
      </c>
      <c r="J270" s="11">
        <f t="shared" si="23"/>
        <v>1.4642857142847927</v>
      </c>
      <c r="K270" s="11">
        <f t="shared" si="25"/>
        <v>237.67049422780408</v>
      </c>
      <c r="L270" s="11">
        <f t="shared" si="26"/>
        <v>880298.8550808992</v>
      </c>
      <c r="M270" s="12">
        <f t="shared" si="24"/>
        <v>0.9781098389787769</v>
      </c>
    </row>
    <row r="271" spans="6:13" x14ac:dyDescent="0.2">
      <c r="F271" s="31">
        <v>0.42277777777777775</v>
      </c>
      <c r="G271" s="32">
        <v>19.7</v>
      </c>
      <c r="H271" s="33">
        <v>527.99999999999625</v>
      </c>
      <c r="I271" s="9">
        <v>0.7321428571428541</v>
      </c>
      <c r="J271" s="11">
        <f t="shared" si="23"/>
        <v>1.4642857142847927</v>
      </c>
      <c r="K271" s="11">
        <f t="shared" si="25"/>
        <v>237.67049422780408</v>
      </c>
      <c r="L271" s="11">
        <f t="shared" si="26"/>
        <v>880536.52557512699</v>
      </c>
      <c r="M271" s="12">
        <f t="shared" si="24"/>
        <v>0.97837391730569667</v>
      </c>
    </row>
    <row r="272" spans="6:13" x14ac:dyDescent="0.2">
      <c r="F272" s="31">
        <v>0.42280092592592594</v>
      </c>
      <c r="G272" s="32">
        <v>19.7</v>
      </c>
      <c r="H272" s="33">
        <v>529.99999999999977</v>
      </c>
      <c r="I272" s="9">
        <v>0.7321428571428541</v>
      </c>
      <c r="J272" s="11">
        <f t="shared" si="23"/>
        <v>1.4642857142882886</v>
      </c>
      <c r="K272" s="11">
        <f t="shared" si="25"/>
        <v>237.6704942283715</v>
      </c>
      <c r="L272" s="11">
        <f t="shared" si="26"/>
        <v>880774.19606935536</v>
      </c>
      <c r="M272" s="12">
        <f t="shared" si="24"/>
        <v>0.97863799563261711</v>
      </c>
    </row>
    <row r="273" spans="6:13" x14ac:dyDescent="0.2">
      <c r="F273" s="31">
        <v>0.42282407407407407</v>
      </c>
      <c r="G273" s="32">
        <v>19.7</v>
      </c>
      <c r="H273" s="33">
        <v>531.99999999999841</v>
      </c>
      <c r="I273" s="9">
        <v>0.7321428571428541</v>
      </c>
      <c r="J273" s="11">
        <f t="shared" ref="J273:J336" si="27">AVERAGE(I272:I273)*(H273-H272)</f>
        <v>1.4642857142847094</v>
      </c>
      <c r="K273" s="11">
        <f t="shared" si="25"/>
        <v>237.67049422779056</v>
      </c>
      <c r="L273" s="11">
        <f t="shared" si="26"/>
        <v>881011.86656358314</v>
      </c>
      <c r="M273" s="12">
        <f t="shared" si="24"/>
        <v>0.97890207395953688</v>
      </c>
    </row>
    <row r="274" spans="6:13" x14ac:dyDescent="0.2">
      <c r="F274" s="31">
        <v>0.42284722222222221</v>
      </c>
      <c r="G274" s="32">
        <v>19.7</v>
      </c>
      <c r="H274" s="33">
        <v>533.99999999999716</v>
      </c>
      <c r="I274" s="9">
        <v>0.7321428571428541</v>
      </c>
      <c r="J274" s="11">
        <f t="shared" si="27"/>
        <v>1.4642857142847927</v>
      </c>
      <c r="K274" s="11">
        <f t="shared" si="25"/>
        <v>237.67049422780408</v>
      </c>
      <c r="L274" s="11">
        <f t="shared" si="26"/>
        <v>881249.53705781093</v>
      </c>
      <c r="M274" s="12">
        <f t="shared" si="24"/>
        <v>0.97916615228645654</v>
      </c>
    </row>
    <row r="275" spans="6:13" x14ac:dyDescent="0.2">
      <c r="F275" s="31">
        <v>0.4228703703703704</v>
      </c>
      <c r="G275" s="32">
        <v>19.7</v>
      </c>
      <c r="H275" s="33">
        <v>536.00000000000068</v>
      </c>
      <c r="I275" s="9">
        <v>0.7321428571428541</v>
      </c>
      <c r="J275" s="11">
        <f t="shared" si="27"/>
        <v>1.4642857142882886</v>
      </c>
      <c r="K275" s="11">
        <f t="shared" si="25"/>
        <v>237.6704942283715</v>
      </c>
      <c r="L275" s="11">
        <f t="shared" si="26"/>
        <v>881487.2075520393</v>
      </c>
      <c r="M275" s="12">
        <f t="shared" si="24"/>
        <v>0.97943023061337697</v>
      </c>
    </row>
    <row r="276" spans="6:13" x14ac:dyDescent="0.2">
      <c r="F276" s="31">
        <v>0.42289351851851853</v>
      </c>
      <c r="G276" s="32">
        <v>19.600000000000001</v>
      </c>
      <c r="H276" s="33">
        <v>537.99999999999932</v>
      </c>
      <c r="I276" s="9">
        <v>0.63214285714285623</v>
      </c>
      <c r="J276" s="11">
        <f t="shared" si="27"/>
        <v>1.3642857142847797</v>
      </c>
      <c r="K276" s="11">
        <f t="shared" si="25"/>
        <v>221.43933852442953</v>
      </c>
      <c r="L276" s="11">
        <f t="shared" si="26"/>
        <v>881708.64689056377</v>
      </c>
      <c r="M276" s="12">
        <f t="shared" si="24"/>
        <v>0.97967627432284865</v>
      </c>
    </row>
    <row r="277" spans="6:13" x14ac:dyDescent="0.2">
      <c r="F277" s="31">
        <v>0.42291666666666666</v>
      </c>
      <c r="G277" s="32">
        <v>19.600000000000001</v>
      </c>
      <c r="H277" s="33">
        <v>539.99999999999807</v>
      </c>
      <c r="I277" s="9">
        <v>0.63214285714285623</v>
      </c>
      <c r="J277" s="11">
        <f t="shared" si="27"/>
        <v>1.264285714284922</v>
      </c>
      <c r="K277" s="11">
        <f t="shared" si="25"/>
        <v>205.20818282108019</v>
      </c>
      <c r="L277" s="11">
        <f t="shared" si="26"/>
        <v>881913.85507338482</v>
      </c>
      <c r="M277" s="12">
        <f t="shared" si="24"/>
        <v>0.97990428341487201</v>
      </c>
    </row>
    <row r="278" spans="6:13" x14ac:dyDescent="0.2">
      <c r="F278" s="31">
        <v>0.42293981481481485</v>
      </c>
      <c r="G278" s="32">
        <v>19.600000000000001</v>
      </c>
      <c r="H278" s="33">
        <v>542.00000000000159</v>
      </c>
      <c r="I278" s="9">
        <v>0.63214285714285623</v>
      </c>
      <c r="J278" s="11">
        <f t="shared" si="27"/>
        <v>1.2642857142879402</v>
      </c>
      <c r="K278" s="11">
        <f t="shared" si="25"/>
        <v>205.20818282157006</v>
      </c>
      <c r="L278" s="11">
        <f t="shared" si="26"/>
        <v>882119.06325620634</v>
      </c>
      <c r="M278" s="12">
        <f t="shared" si="24"/>
        <v>0.98013229250689593</v>
      </c>
    </row>
    <row r="279" spans="6:13" x14ac:dyDescent="0.2">
      <c r="F279" s="31">
        <v>0.42296296296296299</v>
      </c>
      <c r="G279" s="32">
        <v>19.600000000000001</v>
      </c>
      <c r="H279" s="33">
        <v>544.00000000000034</v>
      </c>
      <c r="I279" s="9">
        <v>0.63214285714285623</v>
      </c>
      <c r="J279" s="11">
        <f t="shared" si="27"/>
        <v>1.264285714284922</v>
      </c>
      <c r="K279" s="11">
        <f t="shared" si="25"/>
        <v>205.20818282108019</v>
      </c>
      <c r="L279" s="11">
        <f t="shared" si="26"/>
        <v>882324.27143902739</v>
      </c>
      <c r="M279" s="12">
        <f t="shared" si="24"/>
        <v>0.98036030159891929</v>
      </c>
    </row>
    <row r="280" spans="6:13" x14ac:dyDescent="0.2">
      <c r="F280" s="31">
        <v>0.42298611111111112</v>
      </c>
      <c r="G280" s="32">
        <v>19.600000000000001</v>
      </c>
      <c r="H280" s="33">
        <v>545.99999999999898</v>
      </c>
      <c r="I280" s="9">
        <v>0.63214285714285623</v>
      </c>
      <c r="J280" s="11">
        <f t="shared" si="27"/>
        <v>1.26428571428485</v>
      </c>
      <c r="K280" s="11">
        <f t="shared" si="25"/>
        <v>205.2081828210685</v>
      </c>
      <c r="L280" s="11">
        <f t="shared" si="26"/>
        <v>882529.47962184844</v>
      </c>
      <c r="M280" s="12">
        <f t="shared" si="24"/>
        <v>0.98058831069094277</v>
      </c>
    </row>
    <row r="281" spans="6:13" x14ac:dyDescent="0.2">
      <c r="F281" s="31">
        <v>0.42300925925925931</v>
      </c>
      <c r="G281" s="32">
        <v>19.600000000000001</v>
      </c>
      <c r="H281" s="33">
        <v>548.0000000000025</v>
      </c>
      <c r="I281" s="9">
        <v>0.63214285714285623</v>
      </c>
      <c r="J281" s="11">
        <f t="shared" si="27"/>
        <v>1.2642857142879402</v>
      </c>
      <c r="K281" s="11">
        <f t="shared" si="25"/>
        <v>205.20818282157006</v>
      </c>
      <c r="L281" s="11">
        <f t="shared" si="26"/>
        <v>882734.68780466996</v>
      </c>
      <c r="M281" s="12">
        <f t="shared" si="24"/>
        <v>0.98081631978296657</v>
      </c>
    </row>
    <row r="282" spans="6:13" x14ac:dyDescent="0.2">
      <c r="F282" s="31">
        <v>0.42303240740740744</v>
      </c>
      <c r="G282" s="32">
        <v>19.600000000000001</v>
      </c>
      <c r="H282" s="33">
        <v>550.00000000000125</v>
      </c>
      <c r="I282" s="9">
        <v>0.63214285714285623</v>
      </c>
      <c r="J282" s="11">
        <f t="shared" si="27"/>
        <v>1.264285714284922</v>
      </c>
      <c r="K282" s="11">
        <f t="shared" si="25"/>
        <v>205.20818282108019</v>
      </c>
      <c r="L282" s="11">
        <f t="shared" si="26"/>
        <v>882939.89598749101</v>
      </c>
      <c r="M282" s="12">
        <f t="shared" si="24"/>
        <v>0.98104432887499005</v>
      </c>
    </row>
    <row r="283" spans="6:13" x14ac:dyDescent="0.2">
      <c r="F283" s="31">
        <v>0.42305555555555552</v>
      </c>
      <c r="G283" s="32">
        <v>19.600000000000001</v>
      </c>
      <c r="H283" s="33">
        <v>551.99999999999511</v>
      </c>
      <c r="I283" s="9">
        <v>0.63214285714285623</v>
      </c>
      <c r="J283" s="11">
        <f t="shared" si="27"/>
        <v>1.2642857142818318</v>
      </c>
      <c r="K283" s="11">
        <f t="shared" si="25"/>
        <v>205.2081828205786</v>
      </c>
      <c r="L283" s="11">
        <f t="shared" si="26"/>
        <v>883145.10417031159</v>
      </c>
      <c r="M283" s="12">
        <f t="shared" si="24"/>
        <v>0.98127233796701285</v>
      </c>
    </row>
    <row r="284" spans="6:13" x14ac:dyDescent="0.2">
      <c r="F284" s="31">
        <v>0.42307870370370365</v>
      </c>
      <c r="G284" s="32">
        <v>19.600000000000001</v>
      </c>
      <c r="H284" s="33">
        <v>553.99999999999386</v>
      </c>
      <c r="I284" s="9">
        <v>0.63214285714285623</v>
      </c>
      <c r="J284" s="11">
        <f t="shared" si="27"/>
        <v>1.264285714284922</v>
      </c>
      <c r="K284" s="11">
        <f t="shared" si="25"/>
        <v>205.20818282108019</v>
      </c>
      <c r="L284" s="11">
        <f t="shared" si="26"/>
        <v>883350.31235313264</v>
      </c>
      <c r="M284" s="12">
        <f t="shared" si="24"/>
        <v>0.98150034705903622</v>
      </c>
    </row>
    <row r="285" spans="6:13" x14ac:dyDescent="0.2">
      <c r="F285" s="31">
        <v>0.42310185185185184</v>
      </c>
      <c r="G285" s="32">
        <v>19.55</v>
      </c>
      <c r="H285" s="33">
        <v>555.99999999999739</v>
      </c>
      <c r="I285" s="9">
        <v>0.58214285714285552</v>
      </c>
      <c r="J285" s="11">
        <f t="shared" si="27"/>
        <v>1.2142857142878516</v>
      </c>
      <c r="K285" s="11">
        <f t="shared" si="25"/>
        <v>197.09260496986946</v>
      </c>
      <c r="L285" s="11">
        <f t="shared" si="26"/>
        <v>883547.4049581025</v>
      </c>
      <c r="M285" s="12">
        <f t="shared" si="24"/>
        <v>0.98171933884233609</v>
      </c>
    </row>
    <row r="286" spans="6:13" x14ac:dyDescent="0.2">
      <c r="F286" s="31">
        <v>0.42312499999999997</v>
      </c>
      <c r="G286" s="32">
        <v>19.55</v>
      </c>
      <c r="H286" s="33">
        <v>557.99999999999613</v>
      </c>
      <c r="I286" s="9">
        <v>0.58214285714285552</v>
      </c>
      <c r="J286" s="11">
        <f t="shared" si="27"/>
        <v>1.164285714284983</v>
      </c>
      <c r="K286" s="11">
        <f t="shared" si="25"/>
        <v>188.97702711771763</v>
      </c>
      <c r="L286" s="11">
        <f t="shared" si="26"/>
        <v>883736.38198522024</v>
      </c>
      <c r="M286" s="12">
        <f t="shared" si="24"/>
        <v>0.98192931331691136</v>
      </c>
    </row>
    <row r="287" spans="6:13" x14ac:dyDescent="0.2">
      <c r="F287" s="31">
        <v>0.42314814814814811</v>
      </c>
      <c r="G287" s="32">
        <v>19.55</v>
      </c>
      <c r="H287" s="33">
        <v>559.99999999999477</v>
      </c>
      <c r="I287" s="9">
        <v>0.58214285714285552</v>
      </c>
      <c r="J287" s="11">
        <f t="shared" si="27"/>
        <v>1.1642857142849168</v>
      </c>
      <c r="K287" s="11">
        <f t="shared" si="25"/>
        <v>188.97702711770688</v>
      </c>
      <c r="L287" s="11">
        <f t="shared" si="26"/>
        <v>883925.35901233798</v>
      </c>
      <c r="M287" s="12">
        <f t="shared" si="24"/>
        <v>0.98213928779148663</v>
      </c>
    </row>
    <row r="288" spans="6:13" x14ac:dyDescent="0.2">
      <c r="F288" s="31">
        <v>0.4231712962962963</v>
      </c>
      <c r="G288" s="32">
        <v>19.55</v>
      </c>
      <c r="H288" s="33">
        <v>561.99999999999829</v>
      </c>
      <c r="I288" s="9">
        <v>0.58214285714285552</v>
      </c>
      <c r="J288" s="11">
        <f t="shared" si="27"/>
        <v>1.1642857142877627</v>
      </c>
      <c r="K288" s="11">
        <f t="shared" si="25"/>
        <v>188.97702711816882</v>
      </c>
      <c r="L288" s="11">
        <f t="shared" si="26"/>
        <v>884114.33603945619</v>
      </c>
      <c r="M288" s="12">
        <f t="shared" si="24"/>
        <v>0.98234926226606245</v>
      </c>
    </row>
    <row r="289" spans="6:13" x14ac:dyDescent="0.2">
      <c r="F289" s="31">
        <v>0.42319444444444443</v>
      </c>
      <c r="G289" s="32">
        <v>19.600000000000001</v>
      </c>
      <c r="H289" s="33">
        <v>563.99999999999704</v>
      </c>
      <c r="I289" s="9">
        <v>0.63214285714285623</v>
      </c>
      <c r="J289" s="11">
        <f t="shared" si="27"/>
        <v>1.2142857142849526</v>
      </c>
      <c r="K289" s="11">
        <f t="shared" si="25"/>
        <v>197.09260496939891</v>
      </c>
      <c r="L289" s="11">
        <f t="shared" si="26"/>
        <v>884311.42864442558</v>
      </c>
      <c r="M289" s="12">
        <f t="shared" si="24"/>
        <v>0.98256825404936177</v>
      </c>
    </row>
    <row r="290" spans="6:13" x14ac:dyDescent="0.2">
      <c r="F290" s="31">
        <v>0.42321759259259256</v>
      </c>
      <c r="G290" s="32">
        <v>19.55</v>
      </c>
      <c r="H290" s="33">
        <v>565.99999999999579</v>
      </c>
      <c r="I290" s="9">
        <v>0.58214285714285552</v>
      </c>
      <c r="J290" s="11">
        <f t="shared" si="27"/>
        <v>1.2142857142849526</v>
      </c>
      <c r="K290" s="11">
        <f t="shared" si="25"/>
        <v>197.09260496939891</v>
      </c>
      <c r="L290" s="11">
        <f t="shared" si="26"/>
        <v>884508.52124939498</v>
      </c>
      <c r="M290" s="12">
        <f t="shared" si="24"/>
        <v>0.98278724583266108</v>
      </c>
    </row>
    <row r="291" spans="6:13" x14ac:dyDescent="0.2">
      <c r="F291" s="31">
        <v>0.42324074074074075</v>
      </c>
      <c r="G291" s="32">
        <v>19.600000000000001</v>
      </c>
      <c r="H291" s="33">
        <v>567.99999999999932</v>
      </c>
      <c r="I291" s="9">
        <v>0.63214285714285623</v>
      </c>
      <c r="J291" s="11">
        <f t="shared" si="27"/>
        <v>1.2142857142878516</v>
      </c>
      <c r="K291" s="11">
        <f t="shared" si="25"/>
        <v>197.09260496986946</v>
      </c>
      <c r="L291" s="11">
        <f t="shared" si="26"/>
        <v>884705.61385436484</v>
      </c>
      <c r="M291" s="12">
        <f t="shared" si="24"/>
        <v>0.98300623761596095</v>
      </c>
    </row>
    <row r="292" spans="6:13" x14ac:dyDescent="0.2">
      <c r="F292" s="31">
        <v>0.42326388888888888</v>
      </c>
      <c r="G292" s="32">
        <v>19.55</v>
      </c>
      <c r="H292" s="33">
        <v>569.99999999999795</v>
      </c>
      <c r="I292" s="9">
        <v>0.58214285714285552</v>
      </c>
      <c r="J292" s="11">
        <f t="shared" si="27"/>
        <v>1.2142857142848835</v>
      </c>
      <c r="K292" s="11">
        <f t="shared" si="25"/>
        <v>197.09260496938771</v>
      </c>
      <c r="L292" s="11">
        <f t="shared" si="26"/>
        <v>884902.70645933424</v>
      </c>
      <c r="M292" s="12">
        <f t="shared" si="24"/>
        <v>0.98322522939926027</v>
      </c>
    </row>
    <row r="293" spans="6:13" x14ac:dyDescent="0.2">
      <c r="F293" s="31">
        <v>0.42328703703703702</v>
      </c>
      <c r="G293" s="32">
        <v>19.55</v>
      </c>
      <c r="H293" s="33">
        <v>571.9999999999967</v>
      </c>
      <c r="I293" s="9">
        <v>0.58214285714285552</v>
      </c>
      <c r="J293" s="11">
        <f t="shared" si="27"/>
        <v>1.164285714284983</v>
      </c>
      <c r="K293" s="11">
        <f t="shared" si="25"/>
        <v>188.97702711771763</v>
      </c>
      <c r="L293" s="11">
        <f t="shared" si="26"/>
        <v>885091.68348645198</v>
      </c>
      <c r="M293" s="12">
        <f t="shared" si="24"/>
        <v>0.98343520387383554</v>
      </c>
    </row>
    <row r="294" spans="6:13" x14ac:dyDescent="0.2">
      <c r="F294" s="31">
        <v>0.42331018518518521</v>
      </c>
      <c r="G294" s="32">
        <v>19.55</v>
      </c>
      <c r="H294" s="33">
        <v>574.00000000000023</v>
      </c>
      <c r="I294" s="9">
        <v>0.58214285714285552</v>
      </c>
      <c r="J294" s="11">
        <f t="shared" si="27"/>
        <v>1.1642857142877627</v>
      </c>
      <c r="K294" s="11">
        <f t="shared" si="25"/>
        <v>188.97702711816882</v>
      </c>
      <c r="L294" s="11">
        <f t="shared" si="26"/>
        <v>885280.66051357018</v>
      </c>
      <c r="M294" s="12">
        <f t="shared" si="24"/>
        <v>0.98364517834841136</v>
      </c>
    </row>
    <row r="295" spans="6:13" x14ac:dyDescent="0.2">
      <c r="F295" s="31">
        <v>0.42333333333333334</v>
      </c>
      <c r="G295" s="32">
        <v>19.55</v>
      </c>
      <c r="H295" s="33">
        <v>575.99999999999886</v>
      </c>
      <c r="I295" s="9">
        <v>0.58214285714285552</v>
      </c>
      <c r="J295" s="11">
        <f t="shared" si="27"/>
        <v>1.1642857142849168</v>
      </c>
      <c r="K295" s="11">
        <f t="shared" si="25"/>
        <v>188.97702711770688</v>
      </c>
      <c r="L295" s="11">
        <f t="shared" si="26"/>
        <v>885469.63754068792</v>
      </c>
      <c r="M295" s="12">
        <f t="shared" si="24"/>
        <v>0.98385515282298663</v>
      </c>
    </row>
    <row r="296" spans="6:13" x14ac:dyDescent="0.2">
      <c r="F296" s="31">
        <v>0.42335648148148147</v>
      </c>
      <c r="G296" s="32">
        <v>19.45</v>
      </c>
      <c r="H296" s="33">
        <v>577.99999999999761</v>
      </c>
      <c r="I296" s="9">
        <v>0.4821428571428541</v>
      </c>
      <c r="J296" s="11">
        <f t="shared" si="27"/>
        <v>1.0642857142850441</v>
      </c>
      <c r="K296" s="11">
        <f t="shared" si="25"/>
        <v>172.74587141435512</v>
      </c>
      <c r="L296" s="11">
        <f t="shared" si="26"/>
        <v>885642.38341210224</v>
      </c>
      <c r="M296" s="12">
        <f t="shared" si="24"/>
        <v>0.98404709268011359</v>
      </c>
    </row>
    <row r="297" spans="6:13" x14ac:dyDescent="0.2">
      <c r="F297" s="31">
        <v>0.42337962962962966</v>
      </c>
      <c r="G297" s="32">
        <v>19.55</v>
      </c>
      <c r="H297" s="33">
        <v>580.00000000000114</v>
      </c>
      <c r="I297" s="9">
        <v>0.58214285714285552</v>
      </c>
      <c r="J297" s="11">
        <f t="shared" si="27"/>
        <v>1.064285714287585</v>
      </c>
      <c r="K297" s="11">
        <f t="shared" si="25"/>
        <v>172.74587141476752</v>
      </c>
      <c r="L297" s="11">
        <f t="shared" si="26"/>
        <v>885815.12928351702</v>
      </c>
      <c r="M297" s="12">
        <f t="shared" si="24"/>
        <v>0.9842390325372411</v>
      </c>
    </row>
    <row r="298" spans="6:13" x14ac:dyDescent="0.2">
      <c r="F298" s="31">
        <v>0.42340277777777779</v>
      </c>
      <c r="G298" s="32">
        <v>19.55</v>
      </c>
      <c r="H298" s="33">
        <v>581.99999999999989</v>
      </c>
      <c r="I298" s="9">
        <v>0.58214285714285552</v>
      </c>
      <c r="J298" s="11">
        <f t="shared" si="27"/>
        <v>1.164285714284983</v>
      </c>
      <c r="K298" s="11">
        <f t="shared" si="25"/>
        <v>188.97702711771763</v>
      </c>
      <c r="L298" s="11">
        <f t="shared" si="26"/>
        <v>886004.10631063476</v>
      </c>
      <c r="M298" s="12">
        <f t="shared" si="24"/>
        <v>0.98444900701181637</v>
      </c>
    </row>
    <row r="299" spans="6:13" x14ac:dyDescent="0.2">
      <c r="F299" s="31">
        <v>0.42342592592592593</v>
      </c>
      <c r="G299" s="32">
        <v>19.45</v>
      </c>
      <c r="H299" s="33">
        <v>583.99999999999852</v>
      </c>
      <c r="I299" s="9">
        <v>0.4821428571428541</v>
      </c>
      <c r="J299" s="11">
        <f t="shared" si="27"/>
        <v>1.0642857142849838</v>
      </c>
      <c r="K299" s="11">
        <f t="shared" si="25"/>
        <v>172.74587141434532</v>
      </c>
      <c r="L299" s="11">
        <f t="shared" si="26"/>
        <v>886176.85218204907</v>
      </c>
      <c r="M299" s="12">
        <f t="shared" si="24"/>
        <v>0.98464094686894343</v>
      </c>
    </row>
    <row r="300" spans="6:13" x14ac:dyDescent="0.2">
      <c r="F300" s="31">
        <v>0.42344907407407412</v>
      </c>
      <c r="G300" s="32">
        <v>19.55</v>
      </c>
      <c r="H300" s="33">
        <v>586.00000000000205</v>
      </c>
      <c r="I300" s="9">
        <v>0.58214285714285552</v>
      </c>
      <c r="J300" s="11">
        <f t="shared" si="27"/>
        <v>1.064285714287585</v>
      </c>
      <c r="K300" s="11">
        <f t="shared" si="25"/>
        <v>172.74587141476752</v>
      </c>
      <c r="L300" s="11">
        <f t="shared" si="26"/>
        <v>886349.59805346385</v>
      </c>
      <c r="M300" s="12">
        <f t="shared" si="24"/>
        <v>0.98483288672607094</v>
      </c>
    </row>
    <row r="301" spans="6:13" x14ac:dyDescent="0.2">
      <c r="F301" s="31">
        <v>0.42347222222222225</v>
      </c>
      <c r="G301" s="32">
        <v>19.55</v>
      </c>
      <c r="H301" s="33">
        <v>588.0000000000008</v>
      </c>
      <c r="I301" s="9">
        <v>0.58214285714285552</v>
      </c>
      <c r="J301" s="11">
        <f t="shared" si="27"/>
        <v>1.164285714284983</v>
      </c>
      <c r="K301" s="11">
        <f t="shared" si="25"/>
        <v>188.97702711771763</v>
      </c>
      <c r="L301" s="11">
        <f t="shared" si="26"/>
        <v>886538.57508058159</v>
      </c>
      <c r="M301" s="12">
        <f t="shared" si="24"/>
        <v>0.98504286120064621</v>
      </c>
    </row>
    <row r="302" spans="6:13" x14ac:dyDescent="0.2">
      <c r="F302" s="31">
        <v>0.42349537037037038</v>
      </c>
      <c r="G302" s="32">
        <v>19.55</v>
      </c>
      <c r="H302" s="33">
        <v>589.99999999999955</v>
      </c>
      <c r="I302" s="9">
        <v>0.58214285714285552</v>
      </c>
      <c r="J302" s="11">
        <f t="shared" si="27"/>
        <v>1.164285714284983</v>
      </c>
      <c r="K302" s="11">
        <f t="shared" si="25"/>
        <v>188.97702711771763</v>
      </c>
      <c r="L302" s="11">
        <f t="shared" si="26"/>
        <v>886727.55210769933</v>
      </c>
      <c r="M302" s="12">
        <f t="shared" si="24"/>
        <v>0.98525283567522148</v>
      </c>
    </row>
    <row r="303" spans="6:13" x14ac:dyDescent="0.2">
      <c r="F303" s="31">
        <v>0.42351851851851857</v>
      </c>
      <c r="G303" s="32">
        <v>19.5</v>
      </c>
      <c r="H303" s="33">
        <v>592.00000000000296</v>
      </c>
      <c r="I303" s="9">
        <v>0.53214285714285481</v>
      </c>
      <c r="J303" s="11">
        <f t="shared" si="27"/>
        <v>1.1142857142876106</v>
      </c>
      <c r="K303" s="11">
        <f t="shared" si="25"/>
        <v>180.8614492664579</v>
      </c>
      <c r="L303" s="11">
        <f t="shared" si="26"/>
        <v>886908.41355696577</v>
      </c>
      <c r="M303" s="12">
        <f t="shared" si="24"/>
        <v>0.98545379284107304</v>
      </c>
    </row>
    <row r="304" spans="6:13" x14ac:dyDescent="0.2">
      <c r="F304" s="31">
        <v>0.42354166666666665</v>
      </c>
      <c r="G304" s="32">
        <v>19.45</v>
      </c>
      <c r="H304" s="33">
        <v>593.99999999999693</v>
      </c>
      <c r="I304" s="9">
        <v>0.4821428571428541</v>
      </c>
      <c r="J304" s="11">
        <f t="shared" si="27"/>
        <v>1.0142857142826531</v>
      </c>
      <c r="K304" s="11">
        <f t="shared" si="25"/>
        <v>164.6302935622808</v>
      </c>
      <c r="L304" s="11">
        <f t="shared" si="26"/>
        <v>887073.04385052808</v>
      </c>
      <c r="M304" s="12">
        <f t="shared" si="24"/>
        <v>0.98563671538947562</v>
      </c>
    </row>
    <row r="305" spans="6:13" x14ac:dyDescent="0.2">
      <c r="F305" s="31">
        <v>0.42356481481481478</v>
      </c>
      <c r="G305" s="32">
        <v>19.55</v>
      </c>
      <c r="H305" s="33">
        <v>595.99999999999568</v>
      </c>
      <c r="I305" s="9">
        <v>0.58214285714285552</v>
      </c>
      <c r="J305" s="11">
        <f t="shared" si="27"/>
        <v>1.0642857142850441</v>
      </c>
      <c r="K305" s="11">
        <f t="shared" si="25"/>
        <v>172.74587141435512</v>
      </c>
      <c r="L305" s="11">
        <f t="shared" si="26"/>
        <v>887245.78972194239</v>
      </c>
      <c r="M305" s="12">
        <f t="shared" si="24"/>
        <v>0.98582865524660268</v>
      </c>
    </row>
    <row r="306" spans="6:13" x14ac:dyDescent="0.2">
      <c r="F306" s="31">
        <v>0.42358796296296292</v>
      </c>
      <c r="G306" s="32">
        <v>19.55</v>
      </c>
      <c r="H306" s="33">
        <v>597.99999999999432</v>
      </c>
      <c r="I306" s="9">
        <v>0.58214285714285552</v>
      </c>
      <c r="J306" s="11">
        <f t="shared" si="27"/>
        <v>1.1642857142849168</v>
      </c>
      <c r="K306" s="11">
        <f t="shared" si="25"/>
        <v>188.97702711770688</v>
      </c>
      <c r="L306" s="11">
        <f t="shared" si="26"/>
        <v>887434.76674906013</v>
      </c>
      <c r="M306" s="12">
        <f t="shared" si="24"/>
        <v>0.98603862972117795</v>
      </c>
    </row>
    <row r="307" spans="6:13" x14ac:dyDescent="0.2">
      <c r="F307" s="31">
        <v>0.4236111111111111</v>
      </c>
      <c r="G307" s="32">
        <v>19.45</v>
      </c>
      <c r="H307" s="33">
        <v>599.99999999999784</v>
      </c>
      <c r="I307" s="9">
        <v>0.4821428571428541</v>
      </c>
      <c r="J307" s="11">
        <f t="shared" si="27"/>
        <v>1.064285714287585</v>
      </c>
      <c r="K307" s="11">
        <f t="shared" si="25"/>
        <v>172.74587141476752</v>
      </c>
      <c r="L307" s="11">
        <f t="shared" si="26"/>
        <v>887607.51262047491</v>
      </c>
      <c r="M307" s="12">
        <f t="shared" si="24"/>
        <v>0.98623056957830546</v>
      </c>
    </row>
    <row r="308" spans="6:13" x14ac:dyDescent="0.2">
      <c r="F308" s="31">
        <v>0.42363425925925924</v>
      </c>
      <c r="G308" s="32">
        <v>19.45</v>
      </c>
      <c r="H308" s="33">
        <v>601.99999999999659</v>
      </c>
      <c r="I308" s="9">
        <v>0.4821428571428541</v>
      </c>
      <c r="J308" s="11">
        <f t="shared" si="27"/>
        <v>0.96428571428510523</v>
      </c>
      <c r="K308" s="11">
        <f t="shared" si="25"/>
        <v>156.51471571099259</v>
      </c>
      <c r="L308" s="11">
        <f t="shared" si="26"/>
        <v>887764.02733618591</v>
      </c>
      <c r="M308" s="12">
        <f t="shared" si="24"/>
        <v>0.98640447481798432</v>
      </c>
    </row>
    <row r="309" spans="6:13" x14ac:dyDescent="0.2">
      <c r="F309" s="31">
        <v>0.42365740740740737</v>
      </c>
      <c r="G309" s="32">
        <v>19.45</v>
      </c>
      <c r="H309" s="33">
        <v>603.99999999999534</v>
      </c>
      <c r="I309" s="9">
        <v>0.4821428571428541</v>
      </c>
      <c r="J309" s="11">
        <f t="shared" si="27"/>
        <v>0.96428571428510523</v>
      </c>
      <c r="K309" s="11">
        <f t="shared" si="25"/>
        <v>156.51471571099259</v>
      </c>
      <c r="L309" s="11">
        <f t="shared" si="26"/>
        <v>887920.54205189692</v>
      </c>
      <c r="M309" s="12">
        <f t="shared" si="24"/>
        <v>0.9865783800576633</v>
      </c>
    </row>
    <row r="310" spans="6:13" x14ac:dyDescent="0.2">
      <c r="F310" s="31">
        <v>0.42368055555555556</v>
      </c>
      <c r="G310" s="32">
        <v>19.45</v>
      </c>
      <c r="H310" s="33">
        <v>605.99999999999886</v>
      </c>
      <c r="I310" s="9">
        <v>0.4821428571428541</v>
      </c>
      <c r="J310" s="11">
        <f t="shared" si="27"/>
        <v>0.96428571428740739</v>
      </c>
      <c r="K310" s="11">
        <f t="shared" si="25"/>
        <v>156.51471571136625</v>
      </c>
      <c r="L310" s="11">
        <f t="shared" si="26"/>
        <v>888077.05676760827</v>
      </c>
      <c r="M310" s="12">
        <f t="shared" si="24"/>
        <v>0.98675228529734249</v>
      </c>
    </row>
    <row r="311" spans="6:13" x14ac:dyDescent="0.2">
      <c r="F311" s="31">
        <v>0.42370370370370369</v>
      </c>
      <c r="G311" s="32">
        <v>19.45</v>
      </c>
      <c r="H311" s="33">
        <v>607.9999999999975</v>
      </c>
      <c r="I311" s="9">
        <v>0.4821428571428541</v>
      </c>
      <c r="J311" s="11">
        <f t="shared" si="27"/>
        <v>0.96428571428505039</v>
      </c>
      <c r="K311" s="11">
        <f t="shared" si="25"/>
        <v>156.51471571098369</v>
      </c>
      <c r="L311" s="11">
        <f t="shared" si="26"/>
        <v>888233.57148331928</v>
      </c>
      <c r="M311" s="12">
        <f t="shared" si="24"/>
        <v>0.98692619053702146</v>
      </c>
    </row>
    <row r="312" spans="6:13" x14ac:dyDescent="0.2">
      <c r="F312" s="31">
        <v>0.42372685185185183</v>
      </c>
      <c r="G312" s="32">
        <v>19.45</v>
      </c>
      <c r="H312" s="33">
        <v>609.99999999999625</v>
      </c>
      <c r="I312" s="9">
        <v>0.4821428571428541</v>
      </c>
      <c r="J312" s="11">
        <f t="shared" si="27"/>
        <v>0.96428571428510523</v>
      </c>
      <c r="K312" s="11">
        <f t="shared" si="25"/>
        <v>156.51471571099259</v>
      </c>
      <c r="L312" s="11">
        <f t="shared" si="26"/>
        <v>888390.08619903028</v>
      </c>
      <c r="M312" s="12">
        <f t="shared" si="24"/>
        <v>0.98710009577670033</v>
      </c>
    </row>
    <row r="313" spans="6:13" x14ac:dyDescent="0.2">
      <c r="F313" s="31">
        <v>0.42375000000000002</v>
      </c>
      <c r="G313" s="32">
        <v>19.45</v>
      </c>
      <c r="H313" s="33">
        <v>611.99999999999977</v>
      </c>
      <c r="I313" s="9">
        <v>0.4821428571428541</v>
      </c>
      <c r="J313" s="11">
        <f t="shared" si="27"/>
        <v>0.96428571428740739</v>
      </c>
      <c r="K313" s="11">
        <f t="shared" si="25"/>
        <v>156.51471571136625</v>
      </c>
      <c r="L313" s="11">
        <f t="shared" si="26"/>
        <v>888546.60091474163</v>
      </c>
      <c r="M313" s="12">
        <f t="shared" si="24"/>
        <v>0.98727400101637963</v>
      </c>
    </row>
    <row r="314" spans="6:13" x14ac:dyDescent="0.2">
      <c r="F314" s="31">
        <v>0.42377314814814815</v>
      </c>
      <c r="G314" s="32">
        <v>19.45</v>
      </c>
      <c r="H314" s="33">
        <v>613.99999999999841</v>
      </c>
      <c r="I314" s="9">
        <v>0.4821428571428541</v>
      </c>
      <c r="J314" s="11">
        <f t="shared" si="27"/>
        <v>0.96428571428505039</v>
      </c>
      <c r="K314" s="11">
        <f t="shared" si="25"/>
        <v>156.51471571098369</v>
      </c>
      <c r="L314" s="11">
        <f t="shared" si="26"/>
        <v>888703.11563045264</v>
      </c>
      <c r="M314" s="12">
        <f t="shared" si="24"/>
        <v>0.98744790625605849</v>
      </c>
    </row>
    <row r="315" spans="6:13" x14ac:dyDescent="0.2">
      <c r="F315" s="31">
        <v>0.42379629629629628</v>
      </c>
      <c r="G315" s="32">
        <v>19.45</v>
      </c>
      <c r="H315" s="33">
        <v>615.99999999999716</v>
      </c>
      <c r="I315" s="9">
        <v>0.4821428571428541</v>
      </c>
      <c r="J315" s="11">
        <f t="shared" si="27"/>
        <v>0.96428571428510523</v>
      </c>
      <c r="K315" s="11">
        <f t="shared" si="25"/>
        <v>156.51471571099259</v>
      </c>
      <c r="L315" s="11">
        <f t="shared" si="26"/>
        <v>888859.63034616364</v>
      </c>
      <c r="M315" s="12">
        <f t="shared" si="24"/>
        <v>0.98762181149573736</v>
      </c>
    </row>
    <row r="316" spans="6:13" x14ac:dyDescent="0.2">
      <c r="F316" s="31">
        <v>0.42381944444444447</v>
      </c>
      <c r="G316" s="32">
        <v>19.45</v>
      </c>
      <c r="H316" s="33">
        <v>618.00000000000068</v>
      </c>
      <c r="I316" s="9">
        <v>0.4821428571428541</v>
      </c>
      <c r="J316" s="11">
        <f t="shared" si="27"/>
        <v>0.96428571428740739</v>
      </c>
      <c r="K316" s="11">
        <f t="shared" si="25"/>
        <v>156.51471571136625</v>
      </c>
      <c r="L316" s="11">
        <f t="shared" si="26"/>
        <v>889016.145061875</v>
      </c>
      <c r="M316" s="12">
        <f t="shared" si="24"/>
        <v>0.98779571673541666</v>
      </c>
    </row>
    <row r="317" spans="6:13" x14ac:dyDescent="0.2">
      <c r="F317" s="31">
        <v>0.4238425925925926</v>
      </c>
      <c r="G317" s="32">
        <v>19.45</v>
      </c>
      <c r="H317" s="33">
        <v>619.99999999999943</v>
      </c>
      <c r="I317" s="9">
        <v>0.4821428571428541</v>
      </c>
      <c r="J317" s="11">
        <f t="shared" si="27"/>
        <v>0.96428571428510523</v>
      </c>
      <c r="K317" s="11">
        <f t="shared" si="25"/>
        <v>156.51471571099259</v>
      </c>
      <c r="L317" s="11">
        <f t="shared" si="26"/>
        <v>889172.659777586</v>
      </c>
      <c r="M317" s="12">
        <f t="shared" si="24"/>
        <v>0.98796962197509552</v>
      </c>
    </row>
    <row r="318" spans="6:13" x14ac:dyDescent="0.2">
      <c r="F318" s="31">
        <v>0.42386574074074074</v>
      </c>
      <c r="G318" s="32">
        <v>19.45</v>
      </c>
      <c r="H318" s="33">
        <v>621.99999999999807</v>
      </c>
      <c r="I318" s="9">
        <v>0.4821428571428541</v>
      </c>
      <c r="J318" s="11">
        <f t="shared" si="27"/>
        <v>0.96428571428505039</v>
      </c>
      <c r="K318" s="11">
        <f t="shared" si="25"/>
        <v>156.51471571098369</v>
      </c>
      <c r="L318" s="11">
        <f t="shared" si="26"/>
        <v>889329.174493297</v>
      </c>
      <c r="M318" s="12">
        <f t="shared" si="24"/>
        <v>0.9881435272147745</v>
      </c>
    </row>
    <row r="319" spans="6:13" x14ac:dyDescent="0.2">
      <c r="F319" s="31">
        <v>0.42388888888888893</v>
      </c>
      <c r="G319" s="32">
        <v>19.45</v>
      </c>
      <c r="H319" s="33">
        <v>624.00000000000159</v>
      </c>
      <c r="I319" s="9">
        <v>0.4821428571428541</v>
      </c>
      <c r="J319" s="11">
        <f t="shared" si="27"/>
        <v>0.96428571428740739</v>
      </c>
      <c r="K319" s="11">
        <f t="shared" si="25"/>
        <v>156.51471571136625</v>
      </c>
      <c r="L319" s="11">
        <f t="shared" si="26"/>
        <v>889485.68920900836</v>
      </c>
      <c r="M319" s="12">
        <f t="shared" si="24"/>
        <v>0.98831743245445369</v>
      </c>
    </row>
    <row r="320" spans="6:13" x14ac:dyDescent="0.2">
      <c r="F320" s="31">
        <v>0.42391203703703706</v>
      </c>
      <c r="G320" s="32">
        <v>19.45</v>
      </c>
      <c r="H320" s="33">
        <v>626.00000000000034</v>
      </c>
      <c r="I320" s="9">
        <v>0.4821428571428541</v>
      </c>
      <c r="J320" s="11">
        <f t="shared" si="27"/>
        <v>0.96428571428510523</v>
      </c>
      <c r="K320" s="11">
        <f t="shared" si="25"/>
        <v>156.51471571099259</v>
      </c>
      <c r="L320" s="11">
        <f t="shared" si="26"/>
        <v>889642.20392471936</v>
      </c>
      <c r="M320" s="12">
        <f t="shared" si="24"/>
        <v>0.98849133769413267</v>
      </c>
    </row>
    <row r="321" spans="6:13" x14ac:dyDescent="0.2">
      <c r="F321" s="31">
        <v>0.42393518518518519</v>
      </c>
      <c r="G321" s="32">
        <v>19.45</v>
      </c>
      <c r="H321" s="33">
        <v>627.99999999999909</v>
      </c>
      <c r="I321" s="9">
        <v>0.4821428571428541</v>
      </c>
      <c r="J321" s="11">
        <f t="shared" si="27"/>
        <v>0.96428571428510523</v>
      </c>
      <c r="K321" s="11">
        <f t="shared" si="25"/>
        <v>156.51471571099259</v>
      </c>
      <c r="L321" s="11">
        <f t="shared" si="26"/>
        <v>889798.71864043036</v>
      </c>
      <c r="M321" s="12">
        <f t="shared" si="24"/>
        <v>0.98866524293381153</v>
      </c>
    </row>
    <row r="322" spans="6:13" x14ac:dyDescent="0.2">
      <c r="F322" s="31">
        <v>0.42395833333333338</v>
      </c>
      <c r="G322" s="32">
        <v>19.45</v>
      </c>
      <c r="H322" s="33">
        <v>630.0000000000025</v>
      </c>
      <c r="I322" s="9">
        <v>0.4821428571428541</v>
      </c>
      <c r="J322" s="11">
        <f t="shared" si="27"/>
        <v>0.96428571428735255</v>
      </c>
      <c r="K322" s="11">
        <f t="shared" si="25"/>
        <v>156.51471571135735</v>
      </c>
      <c r="L322" s="11">
        <f t="shared" si="26"/>
        <v>889955.23335614172</v>
      </c>
      <c r="M322" s="12">
        <f t="shared" si="24"/>
        <v>0.98883914817349083</v>
      </c>
    </row>
    <row r="323" spans="6:13" x14ac:dyDescent="0.2">
      <c r="F323" s="31">
        <v>0.42398148148148151</v>
      </c>
      <c r="G323" s="32">
        <v>19.45</v>
      </c>
      <c r="H323" s="33">
        <v>632.00000000000125</v>
      </c>
      <c r="I323" s="9">
        <v>0.4821428571428541</v>
      </c>
      <c r="J323" s="11">
        <f t="shared" si="27"/>
        <v>0.96428571428510523</v>
      </c>
      <c r="K323" s="11">
        <f t="shared" si="25"/>
        <v>156.51471571099259</v>
      </c>
      <c r="L323" s="11">
        <f t="shared" si="26"/>
        <v>890111.74807185272</v>
      </c>
      <c r="M323" s="12">
        <f t="shared" si="24"/>
        <v>0.9890130534131697</v>
      </c>
    </row>
    <row r="324" spans="6:13" x14ac:dyDescent="0.2">
      <c r="F324" s="31">
        <v>0.42400462962962965</v>
      </c>
      <c r="G324" s="32">
        <v>19.45</v>
      </c>
      <c r="H324" s="33">
        <v>634</v>
      </c>
      <c r="I324" s="9">
        <v>0.4821428571428541</v>
      </c>
      <c r="J324" s="11">
        <f t="shared" si="27"/>
        <v>0.96428571428510523</v>
      </c>
      <c r="K324" s="11">
        <f t="shared" si="25"/>
        <v>156.51471571099259</v>
      </c>
      <c r="L324" s="11">
        <f t="shared" si="26"/>
        <v>890268.26278756373</v>
      </c>
      <c r="M324" s="12">
        <f t="shared" si="24"/>
        <v>0.98918695865284856</v>
      </c>
    </row>
    <row r="325" spans="6:13" x14ac:dyDescent="0.2">
      <c r="F325" s="31">
        <v>0.42402777777777773</v>
      </c>
      <c r="G325" s="32">
        <v>19.45</v>
      </c>
      <c r="H325" s="33">
        <v>635.99999999999386</v>
      </c>
      <c r="I325" s="9">
        <v>0.4821428571428541</v>
      </c>
      <c r="J325" s="11">
        <f t="shared" si="27"/>
        <v>0.96428571428274823</v>
      </c>
      <c r="K325" s="11">
        <f t="shared" si="25"/>
        <v>156.51471571061001</v>
      </c>
      <c r="L325" s="11">
        <f t="shared" si="26"/>
        <v>890424.77750327438</v>
      </c>
      <c r="M325" s="12">
        <f t="shared" si="24"/>
        <v>0.98936086389252709</v>
      </c>
    </row>
    <row r="326" spans="6:13" x14ac:dyDescent="0.2">
      <c r="F326" s="31">
        <v>0.42405092592592591</v>
      </c>
      <c r="G326" s="32">
        <v>19.45</v>
      </c>
      <c r="H326" s="33">
        <v>637.99999999999739</v>
      </c>
      <c r="I326" s="9">
        <v>0.4821428571428541</v>
      </c>
      <c r="J326" s="11">
        <f t="shared" si="27"/>
        <v>0.96428571428740739</v>
      </c>
      <c r="K326" s="11">
        <f t="shared" si="25"/>
        <v>156.51471571136625</v>
      </c>
      <c r="L326" s="11">
        <f t="shared" si="26"/>
        <v>890581.29221898573</v>
      </c>
      <c r="M326" s="12">
        <f t="shared" si="24"/>
        <v>0.98953476913220639</v>
      </c>
    </row>
    <row r="327" spans="6:13" x14ac:dyDescent="0.2">
      <c r="F327" s="31">
        <v>0.42407407407407405</v>
      </c>
      <c r="G327" s="32">
        <v>19.45</v>
      </c>
      <c r="H327" s="33">
        <v>639.99999999999613</v>
      </c>
      <c r="I327" s="9">
        <v>0.4821428571428541</v>
      </c>
      <c r="J327" s="11">
        <f t="shared" si="27"/>
        <v>0.96428571428510523</v>
      </c>
      <c r="K327" s="11">
        <f t="shared" si="25"/>
        <v>156.51471571099259</v>
      </c>
      <c r="L327" s="11">
        <f t="shared" si="26"/>
        <v>890737.80693469674</v>
      </c>
      <c r="M327" s="12">
        <f t="shared" si="24"/>
        <v>0.98970867437188526</v>
      </c>
    </row>
    <row r="328" spans="6:13" x14ac:dyDescent="0.2">
      <c r="F328" s="31">
        <v>0.42409722222222218</v>
      </c>
      <c r="G328" s="32">
        <v>19.45</v>
      </c>
      <c r="H328" s="33">
        <v>641.99999999999488</v>
      </c>
      <c r="I328" s="9">
        <v>0.4821428571428541</v>
      </c>
      <c r="J328" s="11">
        <f t="shared" si="27"/>
        <v>0.96428571428510523</v>
      </c>
      <c r="K328" s="11">
        <f t="shared" si="25"/>
        <v>156.51471571099259</v>
      </c>
      <c r="L328" s="11">
        <f t="shared" si="26"/>
        <v>890894.32165040774</v>
      </c>
      <c r="M328" s="12">
        <f t="shared" ref="M328:M391" si="28">L328/($C$10*1000)</f>
        <v>0.98988257961156412</v>
      </c>
    </row>
    <row r="329" spans="6:13" x14ac:dyDescent="0.2">
      <c r="F329" s="31">
        <v>0.42412037037037037</v>
      </c>
      <c r="G329" s="32">
        <v>19.45</v>
      </c>
      <c r="H329" s="33">
        <v>643.99999999999841</v>
      </c>
      <c r="I329" s="9">
        <v>0.4821428571428541</v>
      </c>
      <c r="J329" s="11">
        <f t="shared" si="27"/>
        <v>0.96428571428740739</v>
      </c>
      <c r="K329" s="11">
        <f t="shared" ref="K329:K391" si="29">J329*$C$24</f>
        <v>156.51471571136625</v>
      </c>
      <c r="L329" s="11">
        <f t="shared" si="26"/>
        <v>891050.8363661191</v>
      </c>
      <c r="M329" s="12">
        <f t="shared" si="28"/>
        <v>0.99005648485124342</v>
      </c>
    </row>
    <row r="330" spans="6:13" x14ac:dyDescent="0.2">
      <c r="F330" s="31">
        <v>0.4241435185185185</v>
      </c>
      <c r="G330" s="32">
        <v>19.45</v>
      </c>
      <c r="H330" s="33">
        <v>645.99999999999704</v>
      </c>
      <c r="I330" s="9">
        <v>0.4821428571428541</v>
      </c>
      <c r="J330" s="11">
        <f t="shared" si="27"/>
        <v>0.96428571428505039</v>
      </c>
      <c r="K330" s="11">
        <f t="shared" si="29"/>
        <v>156.51471571098369</v>
      </c>
      <c r="L330" s="11">
        <f t="shared" ref="L330:L391" si="30">L329+K330</f>
        <v>891207.3510818301</v>
      </c>
      <c r="M330" s="12">
        <f t="shared" si="28"/>
        <v>0.99023039009092229</v>
      </c>
    </row>
    <row r="331" spans="6:13" x14ac:dyDescent="0.2">
      <c r="F331" s="31">
        <v>0.42416666666666664</v>
      </c>
      <c r="G331" s="32">
        <v>19.45</v>
      </c>
      <c r="H331" s="33">
        <v>647.99999999999579</v>
      </c>
      <c r="I331" s="9">
        <v>0.4821428571428541</v>
      </c>
      <c r="J331" s="11">
        <f t="shared" si="27"/>
        <v>0.96428571428510523</v>
      </c>
      <c r="K331" s="11">
        <f t="shared" si="29"/>
        <v>156.51471571099259</v>
      </c>
      <c r="L331" s="11">
        <f t="shared" si="30"/>
        <v>891363.8657975411</v>
      </c>
      <c r="M331" s="12">
        <f t="shared" si="28"/>
        <v>0.99040429533060126</v>
      </c>
    </row>
    <row r="332" spans="6:13" x14ac:dyDescent="0.2">
      <c r="F332" s="31">
        <v>0.42418981481481483</v>
      </c>
      <c r="G332" s="32">
        <v>19.45</v>
      </c>
      <c r="H332" s="33">
        <v>649.99999999999932</v>
      </c>
      <c r="I332" s="9">
        <v>0.4821428571428541</v>
      </c>
      <c r="J332" s="11">
        <f t="shared" si="27"/>
        <v>0.96428571428740739</v>
      </c>
      <c r="K332" s="11">
        <f t="shared" si="29"/>
        <v>156.51471571136625</v>
      </c>
      <c r="L332" s="11">
        <f t="shared" si="30"/>
        <v>891520.38051325246</v>
      </c>
      <c r="M332" s="12">
        <f t="shared" si="28"/>
        <v>0.99057820057028045</v>
      </c>
    </row>
    <row r="333" spans="6:13" x14ac:dyDescent="0.2">
      <c r="F333" s="31">
        <v>0.42421296296296296</v>
      </c>
      <c r="G333" s="32">
        <v>19.45</v>
      </c>
      <c r="H333" s="33">
        <v>651.99999999999795</v>
      </c>
      <c r="I333" s="9">
        <v>0.4821428571428541</v>
      </c>
      <c r="J333" s="11">
        <f t="shared" si="27"/>
        <v>0.96428571428505039</v>
      </c>
      <c r="K333" s="11">
        <f t="shared" si="29"/>
        <v>156.51471571098369</v>
      </c>
      <c r="L333" s="11">
        <f t="shared" si="30"/>
        <v>891676.89522896346</v>
      </c>
      <c r="M333" s="12">
        <f t="shared" si="28"/>
        <v>0.99075210580995943</v>
      </c>
    </row>
    <row r="334" spans="6:13" x14ac:dyDescent="0.2">
      <c r="F334" s="31">
        <v>0.42423611111111109</v>
      </c>
      <c r="G334" s="32">
        <v>19.45</v>
      </c>
      <c r="H334" s="33">
        <v>653.9999999999967</v>
      </c>
      <c r="I334" s="9">
        <v>0.4821428571428541</v>
      </c>
      <c r="J334" s="11">
        <f t="shared" si="27"/>
        <v>0.96428571428510523</v>
      </c>
      <c r="K334" s="11">
        <f t="shared" si="29"/>
        <v>156.51471571099259</v>
      </c>
      <c r="L334" s="11">
        <f t="shared" si="30"/>
        <v>891833.40994467447</v>
      </c>
      <c r="M334" s="12">
        <f t="shared" si="28"/>
        <v>0.99092601104963829</v>
      </c>
    </row>
    <row r="335" spans="6:13" x14ac:dyDescent="0.2">
      <c r="F335" s="31">
        <v>0.42425925925925928</v>
      </c>
      <c r="G335" s="32">
        <v>19.399999999999999</v>
      </c>
      <c r="H335" s="33">
        <v>656.00000000000023</v>
      </c>
      <c r="I335" s="9">
        <v>0.43214285714285339</v>
      </c>
      <c r="J335" s="11">
        <f t="shared" si="27"/>
        <v>0.91428571428731864</v>
      </c>
      <c r="K335" s="11">
        <f t="shared" si="29"/>
        <v>148.39913785966561</v>
      </c>
      <c r="L335" s="11">
        <f t="shared" si="30"/>
        <v>891981.80908253416</v>
      </c>
      <c r="M335" s="12">
        <f t="shared" si="28"/>
        <v>0.99109089898059355</v>
      </c>
    </row>
    <row r="336" spans="6:13" x14ac:dyDescent="0.2">
      <c r="F336" s="31">
        <v>0.42428240740740741</v>
      </c>
      <c r="G336" s="32">
        <v>19.45</v>
      </c>
      <c r="H336" s="33">
        <v>657.99999999999898</v>
      </c>
      <c r="I336" s="9">
        <v>0.4821428571428541</v>
      </c>
      <c r="J336" s="11">
        <f t="shared" si="27"/>
        <v>0.91428571428513583</v>
      </c>
      <c r="K336" s="11">
        <f t="shared" si="29"/>
        <v>148.39913785931134</v>
      </c>
      <c r="L336" s="11">
        <f t="shared" si="30"/>
        <v>892130.20822039351</v>
      </c>
      <c r="M336" s="12">
        <f t="shared" si="28"/>
        <v>0.99125578691154836</v>
      </c>
    </row>
    <row r="337" spans="6:13" x14ac:dyDescent="0.2">
      <c r="F337" s="31">
        <v>0.42430555555555555</v>
      </c>
      <c r="G337" s="32">
        <v>19.45</v>
      </c>
      <c r="H337" s="33">
        <v>659.99999999999761</v>
      </c>
      <c r="I337" s="9">
        <v>0.4821428571428541</v>
      </c>
      <c r="J337" s="11">
        <f t="shared" ref="J337:J368" si="31">AVERAGE(I336:I337)*(H337-H336)</f>
        <v>0.96428571428505039</v>
      </c>
      <c r="K337" s="11">
        <f t="shared" si="29"/>
        <v>156.51471571098369</v>
      </c>
      <c r="L337" s="11">
        <f t="shared" si="30"/>
        <v>892286.72293610452</v>
      </c>
      <c r="M337" s="12">
        <f t="shared" si="28"/>
        <v>0.99142969215122723</v>
      </c>
    </row>
    <row r="338" spans="6:13" x14ac:dyDescent="0.2">
      <c r="F338" s="31">
        <v>0.42432870370370374</v>
      </c>
      <c r="G338" s="32">
        <v>19.45</v>
      </c>
      <c r="H338" s="33">
        <v>662.00000000000114</v>
      </c>
      <c r="I338" s="9">
        <v>0.4821428571428541</v>
      </c>
      <c r="J338" s="11">
        <f t="shared" si="31"/>
        <v>0.96428571428740739</v>
      </c>
      <c r="K338" s="11">
        <f t="shared" si="29"/>
        <v>156.51471571136625</v>
      </c>
      <c r="L338" s="11">
        <f t="shared" si="30"/>
        <v>892443.23765181587</v>
      </c>
      <c r="M338" s="12">
        <f t="shared" si="28"/>
        <v>0.99160359739090653</v>
      </c>
    </row>
    <row r="339" spans="6:13" x14ac:dyDescent="0.2">
      <c r="F339" s="31">
        <v>0.42435185185185187</v>
      </c>
      <c r="G339" s="32">
        <v>19.399999999999999</v>
      </c>
      <c r="H339" s="33">
        <v>663.99999999999989</v>
      </c>
      <c r="I339" s="9">
        <v>0.43214285714285339</v>
      </c>
      <c r="J339" s="11">
        <f t="shared" si="31"/>
        <v>0.91428571428513583</v>
      </c>
      <c r="K339" s="11">
        <f t="shared" si="29"/>
        <v>148.39913785931134</v>
      </c>
      <c r="L339" s="11">
        <f t="shared" si="30"/>
        <v>892591.63678967522</v>
      </c>
      <c r="M339" s="12">
        <f t="shared" si="28"/>
        <v>0.99176848532186135</v>
      </c>
    </row>
    <row r="340" spans="6:13" x14ac:dyDescent="0.2">
      <c r="F340" s="31">
        <v>0.424375</v>
      </c>
      <c r="G340" s="32">
        <v>19.399999999999999</v>
      </c>
      <c r="H340" s="33">
        <v>665.99999999999864</v>
      </c>
      <c r="I340" s="9">
        <v>0.43214285714285339</v>
      </c>
      <c r="J340" s="11">
        <f t="shared" si="31"/>
        <v>0.86428571428516632</v>
      </c>
      <c r="K340" s="11">
        <f t="shared" si="29"/>
        <v>140.28356000763006</v>
      </c>
      <c r="L340" s="11">
        <f t="shared" si="30"/>
        <v>892731.9203496828</v>
      </c>
      <c r="M340" s="12">
        <f t="shared" si="28"/>
        <v>0.99192435594409201</v>
      </c>
    </row>
    <row r="341" spans="6:13" x14ac:dyDescent="0.2">
      <c r="F341" s="31">
        <v>0.42439814814814819</v>
      </c>
      <c r="G341" s="32">
        <v>19.45</v>
      </c>
      <c r="H341" s="33">
        <v>668.00000000000205</v>
      </c>
      <c r="I341" s="9">
        <v>0.4821428571428541</v>
      </c>
      <c r="J341" s="11">
        <f t="shared" si="31"/>
        <v>0.91428571428726657</v>
      </c>
      <c r="K341" s="11">
        <f t="shared" si="29"/>
        <v>148.39913785965717</v>
      </c>
      <c r="L341" s="11">
        <f t="shared" si="30"/>
        <v>892880.3194875425</v>
      </c>
      <c r="M341" s="12">
        <f t="shared" si="28"/>
        <v>0.99208924387504727</v>
      </c>
    </row>
    <row r="342" spans="6:13" x14ac:dyDescent="0.2">
      <c r="F342" s="31">
        <v>0.42442129629629632</v>
      </c>
      <c r="G342" s="32">
        <v>19.45</v>
      </c>
      <c r="H342" s="33">
        <v>670.0000000000008</v>
      </c>
      <c r="I342" s="9">
        <v>0.4821428571428541</v>
      </c>
      <c r="J342" s="11">
        <f t="shared" si="31"/>
        <v>0.96428571428510523</v>
      </c>
      <c r="K342" s="11">
        <f t="shared" si="29"/>
        <v>156.51471571099259</v>
      </c>
      <c r="L342" s="11">
        <f t="shared" si="30"/>
        <v>893036.8342032535</v>
      </c>
      <c r="M342" s="12">
        <f t="shared" si="28"/>
        <v>0.99226314911472613</v>
      </c>
    </row>
    <row r="343" spans="6:13" x14ac:dyDescent="0.2">
      <c r="F343" s="31">
        <v>0.42444444444444446</v>
      </c>
      <c r="G343" s="32">
        <v>19.399999999999999</v>
      </c>
      <c r="H343" s="33">
        <v>671.99999999999955</v>
      </c>
      <c r="I343" s="9">
        <v>0.43214285714285339</v>
      </c>
      <c r="J343" s="11">
        <f t="shared" si="31"/>
        <v>0.91428571428513583</v>
      </c>
      <c r="K343" s="11">
        <f t="shared" si="29"/>
        <v>148.39913785931134</v>
      </c>
      <c r="L343" s="11">
        <f t="shared" si="30"/>
        <v>893185.23334111285</v>
      </c>
      <c r="M343" s="12">
        <f t="shared" si="28"/>
        <v>0.99242803704568094</v>
      </c>
    </row>
    <row r="344" spans="6:13" x14ac:dyDescent="0.2">
      <c r="F344" s="31">
        <v>0.42446759259259265</v>
      </c>
      <c r="G344" s="32">
        <v>19.45</v>
      </c>
      <c r="H344" s="33">
        <v>674.00000000000307</v>
      </c>
      <c r="I344" s="9">
        <v>0.4821428571428541</v>
      </c>
      <c r="J344" s="11">
        <f t="shared" si="31"/>
        <v>0.91428571428731864</v>
      </c>
      <c r="K344" s="11">
        <f t="shared" si="29"/>
        <v>148.39913785966561</v>
      </c>
      <c r="L344" s="11">
        <f t="shared" si="30"/>
        <v>893333.63247897255</v>
      </c>
      <c r="M344" s="12">
        <f t="shared" si="28"/>
        <v>0.9925929249766362</v>
      </c>
    </row>
    <row r="345" spans="6:13" x14ac:dyDescent="0.2">
      <c r="F345" s="31">
        <v>0.42449074074074072</v>
      </c>
      <c r="G345" s="32">
        <v>19.45</v>
      </c>
      <c r="H345" s="33">
        <v>675.99999999999693</v>
      </c>
      <c r="I345" s="9">
        <v>0.4821428571428541</v>
      </c>
      <c r="J345" s="11">
        <f t="shared" si="31"/>
        <v>0.96428571428274823</v>
      </c>
      <c r="K345" s="11">
        <f t="shared" si="29"/>
        <v>156.51471571061001</v>
      </c>
      <c r="L345" s="11">
        <f t="shared" si="30"/>
        <v>893490.1471946832</v>
      </c>
      <c r="M345" s="12">
        <f t="shared" si="28"/>
        <v>0.99276683021631462</v>
      </c>
    </row>
    <row r="346" spans="6:13" x14ac:dyDescent="0.2">
      <c r="F346" s="31">
        <v>0.42451388888888886</v>
      </c>
      <c r="G346" s="32">
        <v>19.45</v>
      </c>
      <c r="H346" s="33">
        <v>677.99999999999568</v>
      </c>
      <c r="I346" s="9">
        <v>0.4821428571428541</v>
      </c>
      <c r="J346" s="11">
        <f t="shared" si="31"/>
        <v>0.96428571428510523</v>
      </c>
      <c r="K346" s="11">
        <f t="shared" si="29"/>
        <v>156.51471571099259</v>
      </c>
      <c r="L346" s="11">
        <f t="shared" si="30"/>
        <v>893646.66191039421</v>
      </c>
      <c r="M346" s="12">
        <f t="shared" si="28"/>
        <v>0.99294073545599359</v>
      </c>
    </row>
    <row r="347" spans="6:13" x14ac:dyDescent="0.2">
      <c r="F347" s="31">
        <v>0.42453703703703699</v>
      </c>
      <c r="G347" s="32">
        <v>19.399999999999999</v>
      </c>
      <c r="H347" s="33">
        <v>679.99999999999443</v>
      </c>
      <c r="I347" s="9">
        <v>0.43214285714285339</v>
      </c>
      <c r="J347" s="11">
        <f t="shared" si="31"/>
        <v>0.91428571428513583</v>
      </c>
      <c r="K347" s="11">
        <f t="shared" si="29"/>
        <v>148.39913785931134</v>
      </c>
      <c r="L347" s="11">
        <f t="shared" si="30"/>
        <v>893795.06104825356</v>
      </c>
      <c r="M347" s="12">
        <f t="shared" si="28"/>
        <v>0.99310562338694841</v>
      </c>
    </row>
    <row r="348" spans="6:13" x14ac:dyDescent="0.2">
      <c r="F348" s="31">
        <v>0.42456018518518518</v>
      </c>
      <c r="G348" s="32">
        <v>19.45</v>
      </c>
      <c r="H348" s="33">
        <v>681.99999999999795</v>
      </c>
      <c r="I348" s="9">
        <v>0.4821428571428541</v>
      </c>
      <c r="J348" s="11">
        <f t="shared" si="31"/>
        <v>0.91428571428731864</v>
      </c>
      <c r="K348" s="11">
        <f t="shared" si="29"/>
        <v>148.39913785966561</v>
      </c>
      <c r="L348" s="11">
        <f t="shared" si="30"/>
        <v>893943.46018611325</v>
      </c>
      <c r="M348" s="12">
        <f t="shared" si="28"/>
        <v>0.99327051131790367</v>
      </c>
    </row>
    <row r="349" spans="6:13" x14ac:dyDescent="0.2">
      <c r="F349" s="31">
        <v>0.42458333333333331</v>
      </c>
      <c r="G349" s="32">
        <v>19.45</v>
      </c>
      <c r="H349" s="33">
        <v>683.99999999999659</v>
      </c>
      <c r="I349" s="9">
        <v>0.4821428571428541</v>
      </c>
      <c r="J349" s="11">
        <f t="shared" si="31"/>
        <v>0.96428571428505039</v>
      </c>
      <c r="K349" s="11">
        <f t="shared" si="29"/>
        <v>156.51471571098369</v>
      </c>
      <c r="L349" s="11">
        <f t="shared" si="30"/>
        <v>894099.97490182426</v>
      </c>
      <c r="M349" s="12">
        <f t="shared" si="28"/>
        <v>0.99344441655758253</v>
      </c>
    </row>
    <row r="350" spans="6:13" x14ac:dyDescent="0.2">
      <c r="F350" s="31">
        <v>0.42460648148148145</v>
      </c>
      <c r="G350" s="32">
        <v>19.399999999999999</v>
      </c>
      <c r="H350" s="33">
        <v>685.99999999999534</v>
      </c>
      <c r="I350" s="9">
        <v>0.43214285714285339</v>
      </c>
      <c r="J350" s="11">
        <f t="shared" si="31"/>
        <v>0.91428571428513583</v>
      </c>
      <c r="K350" s="11">
        <f t="shared" si="29"/>
        <v>148.39913785931134</v>
      </c>
      <c r="L350" s="11">
        <f t="shared" si="30"/>
        <v>894248.37403968361</v>
      </c>
      <c r="M350" s="12">
        <f t="shared" si="28"/>
        <v>0.99360930448853735</v>
      </c>
    </row>
    <row r="351" spans="6:13" x14ac:dyDescent="0.2">
      <c r="F351" s="31">
        <v>0.42462962962962963</v>
      </c>
      <c r="G351" s="32">
        <v>19.45</v>
      </c>
      <c r="H351" s="33">
        <v>687.99999999999886</v>
      </c>
      <c r="I351" s="9">
        <v>0.4821428571428541</v>
      </c>
      <c r="J351" s="11">
        <f t="shared" si="31"/>
        <v>0.91428571428731864</v>
      </c>
      <c r="K351" s="11">
        <f t="shared" si="29"/>
        <v>148.39913785966561</v>
      </c>
      <c r="L351" s="11">
        <f t="shared" si="30"/>
        <v>894396.77317754331</v>
      </c>
      <c r="M351" s="12">
        <f t="shared" si="28"/>
        <v>0.99377419241949261</v>
      </c>
    </row>
    <row r="352" spans="6:13" x14ac:dyDescent="0.2">
      <c r="F352" s="31">
        <v>0.42465277777777777</v>
      </c>
      <c r="G352" s="32">
        <v>19.45</v>
      </c>
      <c r="H352" s="33">
        <v>689.9999999999975</v>
      </c>
      <c r="I352" s="9">
        <v>0.4821428571428541</v>
      </c>
      <c r="J352" s="11">
        <f t="shared" si="31"/>
        <v>0.96428571428505039</v>
      </c>
      <c r="K352" s="11">
        <f t="shared" si="29"/>
        <v>156.51471571098369</v>
      </c>
      <c r="L352" s="11">
        <f t="shared" si="30"/>
        <v>894553.28789325431</v>
      </c>
      <c r="M352" s="12">
        <f t="shared" si="28"/>
        <v>0.99394809765917147</v>
      </c>
    </row>
    <row r="353" spans="6:13" x14ac:dyDescent="0.2">
      <c r="F353" s="31">
        <v>0.4246759259259259</v>
      </c>
      <c r="G353" s="32">
        <v>19.45</v>
      </c>
      <c r="H353" s="33">
        <v>691.99999999999625</v>
      </c>
      <c r="I353" s="9">
        <v>0.4821428571428541</v>
      </c>
      <c r="J353" s="11">
        <f t="shared" si="31"/>
        <v>0.96428571428510523</v>
      </c>
      <c r="K353" s="11">
        <f t="shared" si="29"/>
        <v>156.51471571099259</v>
      </c>
      <c r="L353" s="11">
        <f t="shared" si="30"/>
        <v>894709.80260896531</v>
      </c>
      <c r="M353" s="12">
        <f t="shared" si="28"/>
        <v>0.99412200289885033</v>
      </c>
    </row>
    <row r="354" spans="6:13" x14ac:dyDescent="0.2">
      <c r="F354" s="31">
        <v>0.42469907407407409</v>
      </c>
      <c r="G354" s="32">
        <v>19.45</v>
      </c>
      <c r="H354" s="33">
        <v>693.99999999999977</v>
      </c>
      <c r="I354" s="9">
        <v>0.4821428571428541</v>
      </c>
      <c r="J354" s="11">
        <f t="shared" si="31"/>
        <v>0.96428571428740739</v>
      </c>
      <c r="K354" s="11">
        <f t="shared" si="29"/>
        <v>156.51471571136625</v>
      </c>
      <c r="L354" s="11">
        <f t="shared" si="30"/>
        <v>894866.31732467667</v>
      </c>
      <c r="M354" s="12">
        <f t="shared" si="28"/>
        <v>0.99429590813852964</v>
      </c>
    </row>
    <row r="355" spans="6:13" x14ac:dyDescent="0.2">
      <c r="F355" s="31">
        <v>0.42472222222222222</v>
      </c>
      <c r="G355" s="32">
        <v>19.3</v>
      </c>
      <c r="H355" s="33">
        <v>695.99999999999852</v>
      </c>
      <c r="I355" s="9">
        <v>0.33214285714285552</v>
      </c>
      <c r="J355" s="11">
        <f t="shared" si="31"/>
        <v>0.81428571428520047</v>
      </c>
      <c r="K355" s="11">
        <f t="shared" si="29"/>
        <v>132.16798215594937</v>
      </c>
      <c r="L355" s="11">
        <f t="shared" si="30"/>
        <v>894998.48530683259</v>
      </c>
      <c r="M355" s="12">
        <f t="shared" si="28"/>
        <v>0.99444276145203625</v>
      </c>
    </row>
    <row r="356" spans="6:13" x14ac:dyDescent="0.2">
      <c r="F356" s="31">
        <v>0.42474537037037036</v>
      </c>
      <c r="G356" s="32">
        <v>19.399999999999999</v>
      </c>
      <c r="H356" s="33">
        <v>697.99999999999716</v>
      </c>
      <c r="I356" s="9">
        <v>0.43214285714285339</v>
      </c>
      <c r="J356" s="11">
        <f t="shared" si="31"/>
        <v>0.76428571428518755</v>
      </c>
      <c r="K356" s="11">
        <f t="shared" si="29"/>
        <v>124.05240430426105</v>
      </c>
      <c r="L356" s="11">
        <f t="shared" si="30"/>
        <v>895122.53771113686</v>
      </c>
      <c r="M356" s="12">
        <f t="shared" si="28"/>
        <v>0.9945805974568187</v>
      </c>
    </row>
    <row r="357" spans="6:13" x14ac:dyDescent="0.2">
      <c r="F357" s="31">
        <v>0.42476851851851855</v>
      </c>
      <c r="G357" s="32">
        <v>19.45</v>
      </c>
      <c r="H357" s="33">
        <v>700.00000000000068</v>
      </c>
      <c r="I357" s="9">
        <v>0.4821428571428541</v>
      </c>
      <c r="J357" s="11">
        <f t="shared" si="31"/>
        <v>0.91428571428731864</v>
      </c>
      <c r="K357" s="11">
        <f t="shared" si="29"/>
        <v>148.39913785966561</v>
      </c>
      <c r="L357" s="11">
        <f t="shared" si="30"/>
        <v>895270.93684899656</v>
      </c>
      <c r="M357" s="12">
        <f t="shared" si="28"/>
        <v>0.99474548538777396</v>
      </c>
    </row>
    <row r="358" spans="6:13" x14ac:dyDescent="0.2">
      <c r="F358" s="31">
        <v>0.42479166666666668</v>
      </c>
      <c r="G358" s="32">
        <v>19.45</v>
      </c>
      <c r="H358" s="33">
        <v>701.99999999999943</v>
      </c>
      <c r="I358" s="9">
        <v>0.4821428571428541</v>
      </c>
      <c r="J358" s="11">
        <f t="shared" si="31"/>
        <v>0.96428571428510523</v>
      </c>
      <c r="K358" s="11">
        <f t="shared" si="29"/>
        <v>156.51471571099259</v>
      </c>
      <c r="L358" s="11">
        <f t="shared" si="30"/>
        <v>895427.45156470756</v>
      </c>
      <c r="M358" s="12">
        <f t="shared" si="28"/>
        <v>0.99491939062745283</v>
      </c>
    </row>
    <row r="359" spans="6:13" x14ac:dyDescent="0.2">
      <c r="F359" s="31">
        <v>0.42481481481481481</v>
      </c>
      <c r="G359" s="32">
        <v>19.45</v>
      </c>
      <c r="H359" s="33">
        <v>703.99999999999818</v>
      </c>
      <c r="I359" s="9">
        <v>0.4821428571428541</v>
      </c>
      <c r="J359" s="11">
        <f t="shared" si="31"/>
        <v>0.96428571428510523</v>
      </c>
      <c r="K359" s="11">
        <f t="shared" si="29"/>
        <v>156.51471571099259</v>
      </c>
      <c r="L359" s="11">
        <f t="shared" si="30"/>
        <v>895583.96628041856</v>
      </c>
      <c r="M359" s="12">
        <f t="shared" si="28"/>
        <v>0.99509329586713169</v>
      </c>
    </row>
    <row r="360" spans="6:13" x14ac:dyDescent="0.2">
      <c r="F360" s="31">
        <v>0.424837962962963</v>
      </c>
      <c r="G360" s="32">
        <v>19.399999999999999</v>
      </c>
      <c r="H360" s="33">
        <v>706.00000000000159</v>
      </c>
      <c r="I360" s="9">
        <v>0.43214285714285339</v>
      </c>
      <c r="J360" s="11">
        <f t="shared" si="31"/>
        <v>0.91428571428726657</v>
      </c>
      <c r="K360" s="11">
        <f t="shared" si="29"/>
        <v>148.39913785965717</v>
      </c>
      <c r="L360" s="11">
        <f t="shared" si="30"/>
        <v>895732.36541827826</v>
      </c>
      <c r="M360" s="12">
        <f t="shared" si="28"/>
        <v>0.99525818379808695</v>
      </c>
    </row>
    <row r="361" spans="6:13" x14ac:dyDescent="0.2">
      <c r="F361" s="31">
        <v>0.42486111111111113</v>
      </c>
      <c r="G361" s="32">
        <v>19.45</v>
      </c>
      <c r="H361" s="33">
        <v>708.00000000000034</v>
      </c>
      <c r="I361" s="9">
        <v>0.4821428571428541</v>
      </c>
      <c r="J361" s="11">
        <f t="shared" si="31"/>
        <v>0.91428571428513583</v>
      </c>
      <c r="K361" s="11">
        <f t="shared" si="29"/>
        <v>148.39913785931134</v>
      </c>
      <c r="L361" s="11">
        <f t="shared" si="30"/>
        <v>895880.76455613761</v>
      </c>
      <c r="M361" s="12">
        <f t="shared" si="28"/>
        <v>0.99542307172904176</v>
      </c>
    </row>
    <row r="362" spans="6:13" x14ac:dyDescent="0.2">
      <c r="F362" s="31">
        <v>0.42488425925925927</v>
      </c>
      <c r="G362" s="32">
        <v>19.399999999999999</v>
      </c>
      <c r="H362" s="33">
        <v>709.99999999999909</v>
      </c>
      <c r="I362" s="9">
        <v>0.43214285714285339</v>
      </c>
      <c r="J362" s="11">
        <f t="shared" si="31"/>
        <v>0.91428571428513583</v>
      </c>
      <c r="K362" s="11">
        <f t="shared" si="29"/>
        <v>148.39913785931134</v>
      </c>
      <c r="L362" s="11">
        <f t="shared" si="30"/>
        <v>896029.16369399696</v>
      </c>
      <c r="M362" s="12">
        <f t="shared" si="28"/>
        <v>0.99558795965999658</v>
      </c>
    </row>
    <row r="363" spans="6:13" x14ac:dyDescent="0.2">
      <c r="F363" s="31">
        <v>0.42490740740740746</v>
      </c>
      <c r="G363" s="32">
        <v>19.399999999999999</v>
      </c>
      <c r="H363" s="33">
        <v>712.00000000000261</v>
      </c>
      <c r="I363" s="9">
        <v>0.43214285714285339</v>
      </c>
      <c r="J363" s="11">
        <f t="shared" si="31"/>
        <v>0.86428571428722978</v>
      </c>
      <c r="K363" s="11">
        <f t="shared" si="29"/>
        <v>140.28356000796498</v>
      </c>
      <c r="L363" s="11">
        <f t="shared" si="30"/>
        <v>896169.44725400489</v>
      </c>
      <c r="M363" s="12">
        <f t="shared" si="28"/>
        <v>0.99574383028222768</v>
      </c>
    </row>
    <row r="364" spans="6:13" x14ac:dyDescent="0.2">
      <c r="F364" s="31">
        <v>0.42493055555555559</v>
      </c>
      <c r="G364" s="32">
        <v>19.3</v>
      </c>
      <c r="H364" s="33">
        <v>714.00000000000125</v>
      </c>
      <c r="I364" s="9">
        <v>0.33214285714285552</v>
      </c>
      <c r="J364" s="11">
        <f t="shared" si="31"/>
        <v>0.76428571428518755</v>
      </c>
      <c r="K364" s="11">
        <f t="shared" si="29"/>
        <v>124.05240430426105</v>
      </c>
      <c r="L364" s="11">
        <f t="shared" si="30"/>
        <v>896293.49965830916</v>
      </c>
      <c r="M364" s="12">
        <f t="shared" si="28"/>
        <v>0.99588166628701014</v>
      </c>
    </row>
    <row r="365" spans="6:13" x14ac:dyDescent="0.2">
      <c r="F365" s="31">
        <v>0.42495370370370367</v>
      </c>
      <c r="G365" s="32">
        <v>19.399999999999999</v>
      </c>
      <c r="H365" s="33">
        <v>715.99999999999523</v>
      </c>
      <c r="I365" s="9">
        <v>0.43214285714285339</v>
      </c>
      <c r="J365" s="11">
        <f t="shared" si="31"/>
        <v>0.7642857142834063</v>
      </c>
      <c r="K365" s="11">
        <f t="shared" si="29"/>
        <v>124.05240430397194</v>
      </c>
      <c r="L365" s="11">
        <f t="shared" si="30"/>
        <v>896417.55206261307</v>
      </c>
      <c r="M365" s="12">
        <f t="shared" si="28"/>
        <v>0.99601950229179226</v>
      </c>
    </row>
    <row r="366" spans="6:13" x14ac:dyDescent="0.2">
      <c r="F366" s="31">
        <v>0.4249768518518518</v>
      </c>
      <c r="G366" s="32">
        <v>19.399999999999999</v>
      </c>
      <c r="H366" s="33">
        <v>717.99999999999397</v>
      </c>
      <c r="I366" s="9">
        <v>0.43214285714285339</v>
      </c>
      <c r="J366" s="11">
        <f t="shared" si="31"/>
        <v>0.86428571428516632</v>
      </c>
      <c r="K366" s="11">
        <f t="shared" si="29"/>
        <v>140.28356000763006</v>
      </c>
      <c r="L366" s="11">
        <f t="shared" si="30"/>
        <v>896557.83562262065</v>
      </c>
      <c r="M366" s="12">
        <f t="shared" si="28"/>
        <v>0.99617537291402292</v>
      </c>
    </row>
    <row r="367" spans="6:13" x14ac:dyDescent="0.2">
      <c r="F367" s="31">
        <v>0.42499999999999999</v>
      </c>
      <c r="G367" s="32">
        <v>19.45</v>
      </c>
      <c r="H367" s="33">
        <v>719.9999999999975</v>
      </c>
      <c r="I367" s="9">
        <v>0.4821428571428541</v>
      </c>
      <c r="J367" s="11">
        <f t="shared" si="31"/>
        <v>0.91428571428731864</v>
      </c>
      <c r="K367" s="11">
        <f t="shared" si="29"/>
        <v>148.39913785966561</v>
      </c>
      <c r="L367" s="11">
        <f t="shared" si="30"/>
        <v>896706.23476048035</v>
      </c>
      <c r="M367" s="12">
        <f t="shared" si="28"/>
        <v>0.99634026084497818</v>
      </c>
    </row>
    <row r="368" spans="6:13" x14ac:dyDescent="0.2">
      <c r="F368" s="31">
        <v>0.42502314814814812</v>
      </c>
      <c r="G368" s="32">
        <v>19.45</v>
      </c>
      <c r="H368" s="33">
        <v>721.99999999999613</v>
      </c>
      <c r="I368" s="9">
        <v>0.4821428571428541</v>
      </c>
      <c r="J368" s="11">
        <f t="shared" si="31"/>
        <v>0.96428571428505039</v>
      </c>
      <c r="K368" s="11">
        <f t="shared" si="29"/>
        <v>156.51471571098369</v>
      </c>
      <c r="L368" s="11">
        <f t="shared" si="30"/>
        <v>896862.74947619135</v>
      </c>
      <c r="M368" s="12">
        <f t="shared" si="28"/>
        <v>0.99651416608465704</v>
      </c>
    </row>
    <row r="369" spans="6:13" x14ac:dyDescent="0.2">
      <c r="F369" s="31">
        <v>0.42504629629629626</v>
      </c>
      <c r="G369" s="32">
        <v>19.3</v>
      </c>
      <c r="H369" s="33">
        <v>723.99999999999488</v>
      </c>
      <c r="I369" s="9">
        <v>0.33214285714285552</v>
      </c>
      <c r="J369" s="11">
        <f t="shared" ref="J369:J391" si="32">AVERAGE(I368:I369)*(H369-H368)</f>
        <v>0.81428571428520047</v>
      </c>
      <c r="K369" s="11">
        <f t="shared" si="29"/>
        <v>132.16798215594937</v>
      </c>
      <c r="L369" s="11">
        <f t="shared" si="30"/>
        <v>896994.91745834728</v>
      </c>
      <c r="M369" s="12">
        <f t="shared" si="28"/>
        <v>0.99666101939816365</v>
      </c>
    </row>
    <row r="370" spans="6:13" x14ac:dyDescent="0.2">
      <c r="F370" s="31">
        <v>0.42506944444444444</v>
      </c>
      <c r="G370" s="32">
        <v>19.3</v>
      </c>
      <c r="H370" s="33">
        <v>725.99999999999841</v>
      </c>
      <c r="I370" s="9">
        <v>0.33214285714285552</v>
      </c>
      <c r="J370" s="11">
        <f t="shared" si="32"/>
        <v>0.66428571428688166</v>
      </c>
      <c r="K370" s="11">
        <f t="shared" si="29"/>
        <v>107.82124860116357</v>
      </c>
      <c r="L370" s="11">
        <f t="shared" si="30"/>
        <v>897102.73870694847</v>
      </c>
      <c r="M370" s="12">
        <f t="shared" si="28"/>
        <v>0.99678082078549834</v>
      </c>
    </row>
    <row r="371" spans="6:13" x14ac:dyDescent="0.2">
      <c r="F371" s="31">
        <v>0.42509259259259258</v>
      </c>
      <c r="G371" s="32">
        <v>19.399999999999999</v>
      </c>
      <c r="H371" s="33">
        <v>727.99999999999704</v>
      </c>
      <c r="I371" s="9">
        <v>0.43214285714285339</v>
      </c>
      <c r="J371" s="11">
        <f t="shared" si="32"/>
        <v>0.76428571428518755</v>
      </c>
      <c r="K371" s="11">
        <f t="shared" si="29"/>
        <v>124.05240430426105</v>
      </c>
      <c r="L371" s="11">
        <f t="shared" si="30"/>
        <v>897226.79111125274</v>
      </c>
      <c r="M371" s="12">
        <f t="shared" si="28"/>
        <v>0.9969186567902808</v>
      </c>
    </row>
    <row r="372" spans="6:13" x14ac:dyDescent="0.2">
      <c r="F372" s="31">
        <v>0.42511574074074071</v>
      </c>
      <c r="G372" s="32">
        <v>19.45</v>
      </c>
      <c r="H372" s="33">
        <v>729.99999999999579</v>
      </c>
      <c r="I372" s="9">
        <v>0.4821428571428541</v>
      </c>
      <c r="J372" s="11">
        <f t="shared" si="32"/>
        <v>0.91428571428513583</v>
      </c>
      <c r="K372" s="11">
        <f t="shared" si="29"/>
        <v>148.39913785931134</v>
      </c>
      <c r="L372" s="11">
        <f t="shared" si="30"/>
        <v>897375.19024911209</v>
      </c>
      <c r="M372" s="12">
        <f t="shared" si="28"/>
        <v>0.99708354472123562</v>
      </c>
    </row>
    <row r="373" spans="6:13" x14ac:dyDescent="0.2">
      <c r="F373" s="31">
        <v>0.4251388888888889</v>
      </c>
      <c r="G373" s="32">
        <v>19.399999999999999</v>
      </c>
      <c r="H373" s="33">
        <v>731.99999999999932</v>
      </c>
      <c r="I373" s="9">
        <v>0.43214285714285339</v>
      </c>
      <c r="J373" s="11">
        <f t="shared" si="32"/>
        <v>0.91428571428731864</v>
      </c>
      <c r="K373" s="11">
        <f t="shared" si="29"/>
        <v>148.39913785966561</v>
      </c>
      <c r="L373" s="11">
        <f t="shared" si="30"/>
        <v>897523.58938697178</v>
      </c>
      <c r="M373" s="12">
        <f t="shared" si="28"/>
        <v>0.99724843265219087</v>
      </c>
    </row>
    <row r="374" spans="6:13" x14ac:dyDescent="0.2">
      <c r="F374" s="31">
        <v>0.42516203703703703</v>
      </c>
      <c r="G374" s="32">
        <v>19.399999999999999</v>
      </c>
      <c r="H374" s="33">
        <v>733.99999999999807</v>
      </c>
      <c r="I374" s="9">
        <v>0.43214285714285339</v>
      </c>
      <c r="J374" s="11">
        <f t="shared" si="32"/>
        <v>0.86428571428516632</v>
      </c>
      <c r="K374" s="11">
        <f t="shared" si="29"/>
        <v>140.28356000763006</v>
      </c>
      <c r="L374" s="11">
        <f t="shared" si="30"/>
        <v>897663.87294697936</v>
      </c>
      <c r="M374" s="12">
        <f t="shared" si="28"/>
        <v>0.99740430327442153</v>
      </c>
    </row>
    <row r="375" spans="6:13" x14ac:dyDescent="0.2">
      <c r="F375" s="31">
        <v>0.42518518518518517</v>
      </c>
      <c r="G375" s="32">
        <v>19.399999999999999</v>
      </c>
      <c r="H375" s="33">
        <v>735.9999999999967</v>
      </c>
      <c r="I375" s="9">
        <v>0.43214285714285339</v>
      </c>
      <c r="J375" s="11">
        <f t="shared" si="32"/>
        <v>0.86428571428511725</v>
      </c>
      <c r="K375" s="11">
        <f t="shared" si="29"/>
        <v>140.2835600076221</v>
      </c>
      <c r="L375" s="11">
        <f t="shared" si="30"/>
        <v>897804.15650698694</v>
      </c>
      <c r="M375" s="12">
        <f t="shared" si="28"/>
        <v>0.99756017389665219</v>
      </c>
    </row>
    <row r="376" spans="6:13" x14ac:dyDescent="0.2">
      <c r="F376" s="31">
        <v>0.42520833333333335</v>
      </c>
      <c r="G376" s="32">
        <v>19.45</v>
      </c>
      <c r="H376" s="33">
        <v>738.00000000000023</v>
      </c>
      <c r="I376" s="9">
        <v>0.4821428571428541</v>
      </c>
      <c r="J376" s="11">
        <f t="shared" si="32"/>
        <v>0.91428571428731864</v>
      </c>
      <c r="K376" s="11">
        <f t="shared" si="29"/>
        <v>148.39913785966561</v>
      </c>
      <c r="L376" s="11">
        <f t="shared" si="30"/>
        <v>897952.55564484664</v>
      </c>
      <c r="M376" s="12">
        <f t="shared" si="28"/>
        <v>0.99772506182760734</v>
      </c>
    </row>
    <row r="377" spans="6:13" x14ac:dyDescent="0.2">
      <c r="F377" s="31">
        <v>0.42523148148148149</v>
      </c>
      <c r="G377" s="32">
        <v>19.399999999999999</v>
      </c>
      <c r="H377" s="33">
        <v>739.99999999999898</v>
      </c>
      <c r="I377" s="9">
        <v>0.43214285714285339</v>
      </c>
      <c r="J377" s="11">
        <f t="shared" si="32"/>
        <v>0.91428571428513583</v>
      </c>
      <c r="K377" s="11">
        <f t="shared" si="29"/>
        <v>148.39913785931134</v>
      </c>
      <c r="L377" s="11">
        <f t="shared" si="30"/>
        <v>898100.95478270599</v>
      </c>
      <c r="M377" s="12">
        <f t="shared" si="28"/>
        <v>0.99788994975856216</v>
      </c>
    </row>
    <row r="378" spans="6:13" x14ac:dyDescent="0.2">
      <c r="F378" s="31">
        <v>0.42525462962962962</v>
      </c>
      <c r="G378" s="32">
        <v>19.399999999999999</v>
      </c>
      <c r="H378" s="33">
        <v>741.99999999999773</v>
      </c>
      <c r="I378" s="9">
        <v>0.43214285714285339</v>
      </c>
      <c r="J378" s="11">
        <f t="shared" si="32"/>
        <v>0.86428571428516632</v>
      </c>
      <c r="K378" s="11">
        <f t="shared" si="29"/>
        <v>140.28356000763006</v>
      </c>
      <c r="L378" s="11">
        <f t="shared" si="30"/>
        <v>898241.23834271356</v>
      </c>
      <c r="M378" s="12">
        <f t="shared" si="28"/>
        <v>0.99804582038079281</v>
      </c>
    </row>
    <row r="379" spans="6:13" x14ac:dyDescent="0.2">
      <c r="F379" s="31">
        <v>0.42527777777777781</v>
      </c>
      <c r="G379" s="32">
        <v>19.399999999999999</v>
      </c>
      <c r="H379" s="33">
        <v>744.00000000000114</v>
      </c>
      <c r="I379" s="9">
        <v>0.43214285714285339</v>
      </c>
      <c r="J379" s="11">
        <f t="shared" si="32"/>
        <v>0.8642857142871806</v>
      </c>
      <c r="K379" s="11">
        <f t="shared" si="29"/>
        <v>140.28356000795699</v>
      </c>
      <c r="L379" s="11">
        <f t="shared" si="30"/>
        <v>898381.52190272149</v>
      </c>
      <c r="M379" s="12">
        <f t="shared" si="28"/>
        <v>0.99820169100302392</v>
      </c>
    </row>
    <row r="380" spans="6:13" x14ac:dyDescent="0.2">
      <c r="F380" s="31">
        <v>0.42530092592592594</v>
      </c>
      <c r="G380" s="32">
        <v>19.399999999999999</v>
      </c>
      <c r="H380" s="33">
        <v>745.99999999999989</v>
      </c>
      <c r="I380" s="9">
        <v>0.43214285714285339</v>
      </c>
      <c r="J380" s="11">
        <f t="shared" si="32"/>
        <v>0.86428571428516632</v>
      </c>
      <c r="K380" s="11">
        <f t="shared" si="29"/>
        <v>140.28356000763006</v>
      </c>
      <c r="L380" s="11">
        <f t="shared" si="30"/>
        <v>898521.80546272907</v>
      </c>
      <c r="M380" s="12">
        <f t="shared" si="28"/>
        <v>0.99835756162525457</v>
      </c>
    </row>
    <row r="381" spans="6:13" x14ac:dyDescent="0.2">
      <c r="F381" s="31">
        <v>0.42532407407407408</v>
      </c>
      <c r="G381" s="32">
        <v>19.399999999999999</v>
      </c>
      <c r="H381" s="33">
        <v>747.99999999999864</v>
      </c>
      <c r="I381" s="9">
        <v>0.43214285714285339</v>
      </c>
      <c r="J381" s="11">
        <f t="shared" si="32"/>
        <v>0.86428571428516632</v>
      </c>
      <c r="K381" s="11">
        <f t="shared" si="29"/>
        <v>140.28356000763006</v>
      </c>
      <c r="L381" s="11">
        <f t="shared" si="30"/>
        <v>898662.08902273665</v>
      </c>
      <c r="M381" s="12">
        <f t="shared" si="28"/>
        <v>0.99851343224748512</v>
      </c>
    </row>
    <row r="382" spans="6:13" x14ac:dyDescent="0.2">
      <c r="F382" s="31">
        <v>0.42534722222222227</v>
      </c>
      <c r="G382" s="32">
        <v>19.399999999999999</v>
      </c>
      <c r="H382" s="33">
        <v>750.00000000000216</v>
      </c>
      <c r="I382" s="9">
        <v>0.43214285714285339</v>
      </c>
      <c r="J382" s="11">
        <f t="shared" si="32"/>
        <v>0.86428571428722978</v>
      </c>
      <c r="K382" s="11">
        <f t="shared" si="29"/>
        <v>140.28356000796498</v>
      </c>
      <c r="L382" s="11">
        <f t="shared" si="30"/>
        <v>898802.37258274457</v>
      </c>
      <c r="M382" s="12">
        <f t="shared" si="28"/>
        <v>0.99866930286971622</v>
      </c>
    </row>
    <row r="383" spans="6:13" x14ac:dyDescent="0.2">
      <c r="F383" s="31">
        <v>0.4253703703703704</v>
      </c>
      <c r="G383" s="32">
        <v>19.399999999999999</v>
      </c>
      <c r="H383" s="33">
        <v>752.0000000000008</v>
      </c>
      <c r="I383" s="9">
        <v>0.43214285714285339</v>
      </c>
      <c r="J383" s="11">
        <f t="shared" si="32"/>
        <v>0.86428571428511725</v>
      </c>
      <c r="K383" s="11">
        <f t="shared" si="29"/>
        <v>140.2835600076221</v>
      </c>
      <c r="L383" s="11">
        <f t="shared" si="30"/>
        <v>898942.65614275215</v>
      </c>
      <c r="M383" s="12">
        <f t="shared" si="28"/>
        <v>0.99882517349194688</v>
      </c>
    </row>
    <row r="384" spans="6:13" x14ac:dyDescent="0.2">
      <c r="F384" s="31">
        <v>0.42539351851851853</v>
      </c>
      <c r="G384" s="32">
        <v>19.45</v>
      </c>
      <c r="H384" s="33">
        <v>753.99999999999955</v>
      </c>
      <c r="I384" s="9">
        <v>0.4821428571428541</v>
      </c>
      <c r="J384" s="11">
        <f t="shared" si="32"/>
        <v>0.91428571428513583</v>
      </c>
      <c r="K384" s="11">
        <f t="shared" si="29"/>
        <v>148.39913785931134</v>
      </c>
      <c r="L384" s="11">
        <f t="shared" si="30"/>
        <v>899091.0552806115</v>
      </c>
      <c r="M384" s="12">
        <f t="shared" si="28"/>
        <v>0.9989900614229017</v>
      </c>
    </row>
    <row r="385" spans="6:13" x14ac:dyDescent="0.2">
      <c r="F385" s="31">
        <v>0.42541666666666672</v>
      </c>
      <c r="G385" s="32">
        <v>19.3</v>
      </c>
      <c r="H385" s="33">
        <v>756.00000000000307</v>
      </c>
      <c r="I385" s="9">
        <v>0.33214285714285552</v>
      </c>
      <c r="J385" s="11">
        <f t="shared" si="32"/>
        <v>0.81428571428714447</v>
      </c>
      <c r="K385" s="11">
        <f t="shared" si="29"/>
        <v>132.16798215626491</v>
      </c>
      <c r="L385" s="11">
        <f t="shared" si="30"/>
        <v>899223.22326276777</v>
      </c>
      <c r="M385" s="12">
        <f t="shared" si="28"/>
        <v>0.99913691473640864</v>
      </c>
    </row>
    <row r="386" spans="6:13" x14ac:dyDescent="0.2">
      <c r="F386" s="31">
        <v>0.4254398148148148</v>
      </c>
      <c r="G386" s="32">
        <v>19.399999999999999</v>
      </c>
      <c r="H386" s="33">
        <v>757.99999999999704</v>
      </c>
      <c r="I386" s="9">
        <v>0.43214285714285339</v>
      </c>
      <c r="J386" s="11">
        <f t="shared" si="32"/>
        <v>0.7642857142834063</v>
      </c>
      <c r="K386" s="11">
        <f t="shared" si="29"/>
        <v>124.05240430397194</v>
      </c>
      <c r="L386" s="11">
        <f t="shared" si="30"/>
        <v>899347.27566707169</v>
      </c>
      <c r="M386" s="12">
        <f t="shared" si="28"/>
        <v>0.99927475074119076</v>
      </c>
    </row>
    <row r="387" spans="6:13" x14ac:dyDescent="0.2">
      <c r="F387" s="31">
        <v>0.42546296296296293</v>
      </c>
      <c r="G387" s="32">
        <v>19.399999999999999</v>
      </c>
      <c r="H387" s="33">
        <v>759.99999999999568</v>
      </c>
      <c r="I387" s="9">
        <v>0.43214285714285339</v>
      </c>
      <c r="J387" s="11">
        <f t="shared" si="32"/>
        <v>0.86428571428511725</v>
      </c>
      <c r="K387" s="11">
        <f t="shared" si="29"/>
        <v>140.2835600076221</v>
      </c>
      <c r="L387" s="11">
        <f t="shared" si="30"/>
        <v>899487.55922707927</v>
      </c>
      <c r="M387" s="12">
        <f t="shared" si="28"/>
        <v>0.99943062136342142</v>
      </c>
    </row>
    <row r="388" spans="6:13" x14ac:dyDescent="0.2">
      <c r="F388" s="31">
        <v>0.42548611111111106</v>
      </c>
      <c r="G388" s="32">
        <v>19.399999999999999</v>
      </c>
      <c r="H388" s="33">
        <v>761.99999999999443</v>
      </c>
      <c r="I388" s="9">
        <v>0.43214285714285339</v>
      </c>
      <c r="J388" s="11">
        <f t="shared" si="32"/>
        <v>0.86428571428516632</v>
      </c>
      <c r="K388" s="11">
        <f t="shared" si="29"/>
        <v>140.28356000763006</v>
      </c>
      <c r="L388" s="11">
        <f t="shared" si="30"/>
        <v>899627.84278708685</v>
      </c>
      <c r="M388" s="12">
        <f t="shared" si="28"/>
        <v>0.99958649198565208</v>
      </c>
    </row>
    <row r="389" spans="6:13" x14ac:dyDescent="0.2">
      <c r="F389" s="31">
        <v>0.42550925925925925</v>
      </c>
      <c r="G389" s="32">
        <v>19.399999999999999</v>
      </c>
      <c r="H389" s="33">
        <v>763.99999999999795</v>
      </c>
      <c r="I389" s="9">
        <v>0.43214285714285339</v>
      </c>
      <c r="J389" s="11">
        <f t="shared" si="32"/>
        <v>0.86428571428722978</v>
      </c>
      <c r="K389" s="11">
        <f t="shared" si="29"/>
        <v>140.28356000796498</v>
      </c>
      <c r="L389" s="11">
        <f t="shared" si="30"/>
        <v>899768.12634709477</v>
      </c>
      <c r="M389" s="12">
        <f t="shared" si="28"/>
        <v>0.99974236260788307</v>
      </c>
    </row>
    <row r="390" spans="6:13" x14ac:dyDescent="0.2">
      <c r="F390" s="31">
        <v>0.42553240740740739</v>
      </c>
      <c r="G390" s="32">
        <v>19.3</v>
      </c>
      <c r="H390" s="33">
        <v>765.99999999999659</v>
      </c>
      <c r="I390" s="9">
        <v>0.33214285714285552</v>
      </c>
      <c r="J390" s="11">
        <f t="shared" si="32"/>
        <v>0.76428571428518755</v>
      </c>
      <c r="K390" s="11">
        <f t="shared" si="29"/>
        <v>124.05240430426105</v>
      </c>
      <c r="L390" s="11">
        <f t="shared" si="30"/>
        <v>899892.17875139904</v>
      </c>
      <c r="M390" s="12">
        <f t="shared" si="28"/>
        <v>0.99988019861266564</v>
      </c>
    </row>
    <row r="391" spans="6:13" x14ac:dyDescent="0.2">
      <c r="F391" s="31">
        <v>0.42555555555555552</v>
      </c>
      <c r="G391" s="32">
        <v>19.3</v>
      </c>
      <c r="H391" s="33">
        <v>767.99999999999534</v>
      </c>
      <c r="I391" s="9">
        <v>0.33214285714285552</v>
      </c>
      <c r="J391" s="11">
        <f t="shared" si="32"/>
        <v>0.6642857142852957</v>
      </c>
      <c r="K391" s="11">
        <f t="shared" si="29"/>
        <v>107.82124860090616</v>
      </c>
      <c r="L391" s="11">
        <f t="shared" si="30"/>
        <v>900000</v>
      </c>
      <c r="M391" s="12">
        <f t="shared" si="28"/>
        <v>1</v>
      </c>
    </row>
  </sheetData>
  <sheetProtection password="D8BB" sheet="1" objects="1" scenarios="1" selectLockedCells="1"/>
  <mergeCells count="4">
    <mergeCell ref="B6:C6"/>
    <mergeCell ref="B13:C13"/>
    <mergeCell ref="F3:M3"/>
    <mergeCell ref="F4:H4"/>
  </mergeCells>
  <pageMargins left="0.7" right="0.7" top="0.75" bottom="0.75" header="0.3" footer="0.3"/>
  <pageSetup orientation="portrait" horizontalDpi="0" verticalDpi="0"/>
  <ignoredErrors>
    <ignoredError sqref="J7:J20 J22:J54 J55:J62 J63:J391" formulaRange="1"/>
  </ignoredErrors>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M168"/>
  <sheetViews>
    <sheetView workbookViewId="0">
      <selection activeCell="C17" sqref="C17"/>
    </sheetView>
  </sheetViews>
  <sheetFormatPr baseColWidth="10" defaultRowHeight="16" x14ac:dyDescent="0.2"/>
  <cols>
    <col min="1" max="1" width="1.6640625" customWidth="1"/>
    <col min="2" max="2" width="36.1640625" customWidth="1"/>
    <col min="3" max="3" width="19.83203125" customWidth="1"/>
    <col min="6" max="6" width="13.5" customWidth="1"/>
    <col min="7" max="7" width="14" customWidth="1"/>
    <col min="11" max="11" width="18.83203125" customWidth="1"/>
    <col min="12" max="12" width="15.83203125" customWidth="1"/>
    <col min="13" max="13" width="12" customWidth="1"/>
  </cols>
  <sheetData>
    <row r="1" spans="2:13" x14ac:dyDescent="0.2">
      <c r="B1" s="4" t="s">
        <v>5</v>
      </c>
    </row>
    <row r="2" spans="2:13" x14ac:dyDescent="0.2">
      <c r="B2" s="4" t="s">
        <v>0</v>
      </c>
    </row>
    <row r="3" spans="2:13" ht="19" x14ac:dyDescent="0.25">
      <c r="B3" s="4" t="s">
        <v>1</v>
      </c>
      <c r="F3" s="24" t="s">
        <v>11</v>
      </c>
      <c r="G3" s="25"/>
      <c r="H3" s="25"/>
      <c r="I3" s="25"/>
      <c r="J3" s="25"/>
      <c r="K3" s="25"/>
      <c r="L3" s="25"/>
      <c r="M3" s="25"/>
    </row>
    <row r="4" spans="2:13" x14ac:dyDescent="0.2">
      <c r="B4" s="4" t="s">
        <v>33</v>
      </c>
      <c r="F4" s="26" t="s">
        <v>32</v>
      </c>
      <c r="G4" s="27"/>
      <c r="H4" s="27"/>
      <c r="I4" s="7"/>
      <c r="J4" s="7"/>
      <c r="K4" s="7"/>
      <c r="L4" s="7"/>
      <c r="M4" s="7"/>
    </row>
    <row r="5" spans="2:13" ht="65" thickBot="1" x14ac:dyDescent="0.25">
      <c r="F5" s="8" t="s">
        <v>12</v>
      </c>
      <c r="G5" s="8" t="s">
        <v>18</v>
      </c>
      <c r="H5" s="8" t="s">
        <v>15</v>
      </c>
      <c r="I5" s="8" t="s">
        <v>13</v>
      </c>
      <c r="J5" s="8" t="s">
        <v>14</v>
      </c>
      <c r="K5" s="8" t="s">
        <v>16</v>
      </c>
      <c r="L5" s="8" t="s">
        <v>17</v>
      </c>
      <c r="M5" s="8" t="s">
        <v>30</v>
      </c>
    </row>
    <row r="6" spans="2:13" x14ac:dyDescent="0.2">
      <c r="B6" s="22" t="s">
        <v>7</v>
      </c>
      <c r="C6" s="23"/>
      <c r="F6" s="29">
        <v>0.53587962962962965</v>
      </c>
      <c r="G6" s="32">
        <v>104.59832702020201</v>
      </c>
      <c r="H6" s="33">
        <v>0</v>
      </c>
      <c r="I6" s="9">
        <f t="shared" ref="I6:I21" si="0">G6-$C$17</f>
        <v>0</v>
      </c>
      <c r="J6" s="8"/>
      <c r="K6" s="7"/>
      <c r="L6" s="7"/>
      <c r="M6" s="10" t="str">
        <f>IF(I6=$C$18,H6,"")</f>
        <v/>
      </c>
    </row>
    <row r="7" spans="2:13" x14ac:dyDescent="0.2">
      <c r="B7" s="1" t="s">
        <v>4</v>
      </c>
      <c r="C7" s="2" t="s">
        <v>37</v>
      </c>
      <c r="F7" s="35">
        <v>0.53657407407407409</v>
      </c>
      <c r="G7" s="32">
        <v>104.59832702020201</v>
      </c>
      <c r="H7" s="33">
        <v>60</v>
      </c>
      <c r="I7" s="9">
        <f t="shared" si="0"/>
        <v>0</v>
      </c>
      <c r="J7" s="11">
        <f t="shared" ref="J7:J21" si="1">AVERAGE(I6:I7)*(H7-H6)</f>
        <v>0</v>
      </c>
      <c r="K7" s="11">
        <f t="shared" ref="K7:K19" si="2">J7*$C$27</f>
        <v>0</v>
      </c>
      <c r="L7" s="11">
        <f>L6+K7</f>
        <v>0</v>
      </c>
      <c r="M7" s="12">
        <f>L7/($C$13*1000)</f>
        <v>0</v>
      </c>
    </row>
    <row r="8" spans="2:13" x14ac:dyDescent="0.2">
      <c r="B8" s="1" t="s">
        <v>2</v>
      </c>
      <c r="C8" s="30">
        <v>350</v>
      </c>
      <c r="F8" s="35">
        <v>0.53726851851851853</v>
      </c>
      <c r="G8" s="32">
        <v>104.59832702020201</v>
      </c>
      <c r="H8" s="33">
        <v>120</v>
      </c>
      <c r="I8" s="9">
        <f t="shared" si="0"/>
        <v>0</v>
      </c>
      <c r="J8" s="11">
        <f t="shared" si="1"/>
        <v>0</v>
      </c>
      <c r="K8" s="11">
        <f t="shared" si="2"/>
        <v>0</v>
      </c>
      <c r="L8" s="11">
        <f>L7+K8</f>
        <v>0</v>
      </c>
      <c r="M8" s="12">
        <f t="shared" ref="M8:M168" si="3">L8/($C$13*1000)</f>
        <v>0</v>
      </c>
    </row>
    <row r="9" spans="2:13" x14ac:dyDescent="0.2">
      <c r="B9" s="1" t="s">
        <v>3</v>
      </c>
      <c r="C9" s="30" t="s">
        <v>22</v>
      </c>
      <c r="F9" s="35">
        <v>0.53796296296296298</v>
      </c>
      <c r="G9" s="32">
        <v>104.59832702020201</v>
      </c>
      <c r="H9" s="33">
        <f>H8+60</f>
        <v>180</v>
      </c>
      <c r="I9" s="9">
        <f t="shared" si="0"/>
        <v>0</v>
      </c>
      <c r="J9" s="11">
        <f t="shared" si="1"/>
        <v>0</v>
      </c>
      <c r="K9" s="11">
        <f t="shared" si="2"/>
        <v>0</v>
      </c>
      <c r="L9" s="11">
        <f t="shared" ref="L9:L168" si="4">L8+K9</f>
        <v>0</v>
      </c>
      <c r="M9" s="12">
        <f t="shared" si="3"/>
        <v>0</v>
      </c>
    </row>
    <row r="10" spans="2:13" x14ac:dyDescent="0.2">
      <c r="B10" s="1" t="s">
        <v>34</v>
      </c>
      <c r="C10" s="30">
        <v>240</v>
      </c>
      <c r="F10" s="35">
        <v>0.53865740740740742</v>
      </c>
      <c r="G10" s="32">
        <v>104.59832702020201</v>
      </c>
      <c r="H10" s="33">
        <f t="shared" ref="H10:H73" si="5">H9+60</f>
        <v>240</v>
      </c>
      <c r="I10" s="9">
        <f t="shared" si="0"/>
        <v>0</v>
      </c>
      <c r="J10" s="11">
        <f t="shared" si="1"/>
        <v>0</v>
      </c>
      <c r="K10" s="11">
        <f t="shared" si="2"/>
        <v>0</v>
      </c>
      <c r="L10" s="11">
        <f t="shared" si="4"/>
        <v>0</v>
      </c>
      <c r="M10" s="12">
        <f t="shared" si="3"/>
        <v>0</v>
      </c>
    </row>
    <row r="11" spans="2:13" x14ac:dyDescent="0.2">
      <c r="B11" s="1" t="s">
        <v>35</v>
      </c>
      <c r="C11" s="30">
        <v>1260</v>
      </c>
      <c r="F11" s="35">
        <v>0.53935185185185186</v>
      </c>
      <c r="G11" s="32">
        <v>104.59832702020201</v>
      </c>
      <c r="H11" s="33">
        <f t="shared" si="5"/>
        <v>300</v>
      </c>
      <c r="I11" s="9">
        <f t="shared" si="0"/>
        <v>0</v>
      </c>
      <c r="J11" s="11">
        <f t="shared" si="1"/>
        <v>0</v>
      </c>
      <c r="K11" s="11">
        <f t="shared" si="2"/>
        <v>0</v>
      </c>
      <c r="L11" s="11">
        <f t="shared" si="4"/>
        <v>0</v>
      </c>
      <c r="M11" s="12">
        <f t="shared" si="3"/>
        <v>0</v>
      </c>
    </row>
    <row r="12" spans="2:13" x14ac:dyDescent="0.2">
      <c r="B12" s="1" t="s">
        <v>36</v>
      </c>
      <c r="C12" s="30">
        <v>142</v>
      </c>
      <c r="F12" s="35">
        <v>0.5400462962962963</v>
      </c>
      <c r="G12" s="32">
        <v>104.59832702020201</v>
      </c>
      <c r="H12" s="33">
        <f t="shared" si="5"/>
        <v>360</v>
      </c>
      <c r="I12" s="9">
        <f t="shared" si="0"/>
        <v>0</v>
      </c>
      <c r="J12" s="11">
        <f t="shared" si="1"/>
        <v>0</v>
      </c>
      <c r="K12" s="11">
        <f t="shared" si="2"/>
        <v>0</v>
      </c>
      <c r="L12" s="11">
        <f t="shared" si="4"/>
        <v>0</v>
      </c>
      <c r="M12" s="12">
        <f t="shared" si="3"/>
        <v>0</v>
      </c>
    </row>
    <row r="13" spans="2:13" x14ac:dyDescent="0.2">
      <c r="B13" s="1" t="s">
        <v>6</v>
      </c>
      <c r="C13" s="17">
        <f>C10*(C11/1000)*C12</f>
        <v>42940.799999999996</v>
      </c>
      <c r="F13" s="35">
        <v>0.54074074074074074</v>
      </c>
      <c r="G13" s="32">
        <v>104.59832702020201</v>
      </c>
      <c r="H13" s="33">
        <f t="shared" si="5"/>
        <v>420</v>
      </c>
      <c r="I13" s="9">
        <f t="shared" si="0"/>
        <v>0</v>
      </c>
      <c r="J13" s="11">
        <f t="shared" si="1"/>
        <v>0</v>
      </c>
      <c r="K13" s="11">
        <f t="shared" si="2"/>
        <v>0</v>
      </c>
      <c r="L13" s="11">
        <f t="shared" si="4"/>
        <v>0</v>
      </c>
      <c r="M13" s="12">
        <f t="shared" si="3"/>
        <v>0</v>
      </c>
    </row>
    <row r="14" spans="2:13" ht="17" thickBot="1" x14ac:dyDescent="0.25">
      <c r="B14" s="3" t="s">
        <v>8</v>
      </c>
      <c r="C14" s="28">
        <v>0.53587962962962965</v>
      </c>
      <c r="F14" s="35">
        <v>0.54143518518518519</v>
      </c>
      <c r="G14" s="32">
        <v>106.17660984848484</v>
      </c>
      <c r="H14" s="33">
        <f t="shared" si="5"/>
        <v>480</v>
      </c>
      <c r="I14" s="9">
        <f t="shared" si="0"/>
        <v>1.5782828282828518</v>
      </c>
      <c r="J14" s="11">
        <f t="shared" si="1"/>
        <v>47.348484848485555</v>
      </c>
      <c r="K14" s="11">
        <f t="shared" si="2"/>
        <v>10797.862621005643</v>
      </c>
      <c r="L14" s="11">
        <f t="shared" si="4"/>
        <v>10797.862621005643</v>
      </c>
      <c r="M14" s="12">
        <f t="shared" si="3"/>
        <v>2.5145927931025141E-4</v>
      </c>
    </row>
    <row r="15" spans="2:13" ht="17" thickBot="1" x14ac:dyDescent="0.25">
      <c r="F15" s="35">
        <v>0.54212962962962963</v>
      </c>
      <c r="G15" s="32">
        <v>110.51688762626262</v>
      </c>
      <c r="H15" s="33">
        <f t="shared" si="5"/>
        <v>540</v>
      </c>
      <c r="I15" s="9">
        <f t="shared" si="0"/>
        <v>5.9185606060606233</v>
      </c>
      <c r="J15" s="11">
        <f>AVERAGE(I14:I15)*(H15-H14)</f>
        <v>224.90530303030425</v>
      </c>
      <c r="K15" s="11">
        <f t="shared" si="2"/>
        <v>51289.847449776316</v>
      </c>
      <c r="L15" s="11">
        <f>L14+K15</f>
        <v>62087.710070781963</v>
      </c>
      <c r="M15" s="12">
        <f t="shared" si="3"/>
        <v>1.4458908560339345E-3</v>
      </c>
    </row>
    <row r="16" spans="2:13" x14ac:dyDescent="0.2">
      <c r="B16" s="22" t="s">
        <v>27</v>
      </c>
      <c r="C16" s="23"/>
      <c r="F16" s="35">
        <v>0.54282407407407407</v>
      </c>
      <c r="G16" s="32">
        <v>116.04087752525251</v>
      </c>
      <c r="H16" s="33">
        <f t="shared" si="5"/>
        <v>600</v>
      </c>
      <c r="I16" s="9">
        <f t="shared" si="0"/>
        <v>11.442550505050519</v>
      </c>
      <c r="J16" s="11">
        <f t="shared" si="1"/>
        <v>520.83333333333428</v>
      </c>
      <c r="K16" s="11">
        <f t="shared" si="2"/>
        <v>118776.4888310605</v>
      </c>
      <c r="L16" s="11">
        <f t="shared" si="4"/>
        <v>180864.19890184246</v>
      </c>
      <c r="M16" s="12">
        <f t="shared" si="3"/>
        <v>4.2119429284466639E-3</v>
      </c>
    </row>
    <row r="17" spans="2:13" x14ac:dyDescent="0.2">
      <c r="B17" s="1" t="s">
        <v>20</v>
      </c>
      <c r="C17" s="36">
        <f>AVERAGE(G6:G12)</f>
        <v>104.59832702020199</v>
      </c>
      <c r="F17" s="35">
        <v>0.54351851851851851</v>
      </c>
      <c r="G17" s="32">
        <v>120.3811553030303</v>
      </c>
      <c r="H17" s="33">
        <f t="shared" si="5"/>
        <v>660</v>
      </c>
      <c r="I17" s="9">
        <f t="shared" si="0"/>
        <v>15.782828282828305</v>
      </c>
      <c r="J17" s="11">
        <f t="shared" si="1"/>
        <v>816.76136363636476</v>
      </c>
      <c r="K17" s="11">
        <f t="shared" si="2"/>
        <v>186263.13021234481</v>
      </c>
      <c r="L17" s="11">
        <f t="shared" si="4"/>
        <v>367127.32911418728</v>
      </c>
      <c r="M17" s="12">
        <f t="shared" si="3"/>
        <v>8.5496154965484412E-3</v>
      </c>
    </row>
    <row r="18" spans="2:13" x14ac:dyDescent="0.2">
      <c r="B18" s="6" t="s">
        <v>23</v>
      </c>
      <c r="C18" s="15">
        <f>MAX(I6:I168)</f>
        <v>26.436237373737384</v>
      </c>
      <c r="F18" s="35">
        <v>0.54421296296296295</v>
      </c>
      <c r="G18" s="32">
        <v>123.14315025252525</v>
      </c>
      <c r="H18" s="33">
        <f t="shared" si="5"/>
        <v>720</v>
      </c>
      <c r="I18" s="9">
        <f t="shared" si="0"/>
        <v>18.544823232323253</v>
      </c>
      <c r="J18" s="11">
        <f t="shared" si="1"/>
        <v>1029.8295454545469</v>
      </c>
      <c r="K18" s="11">
        <f t="shared" si="2"/>
        <v>234853.51200686954</v>
      </c>
      <c r="L18" s="11">
        <f t="shared" si="4"/>
        <v>601980.84112105682</v>
      </c>
      <c r="M18" s="12">
        <f t="shared" si="3"/>
        <v>1.4018854821546337E-2</v>
      </c>
    </row>
    <row r="19" spans="2:13" x14ac:dyDescent="0.2">
      <c r="B19" s="1" t="s">
        <v>24</v>
      </c>
      <c r="C19" s="16">
        <f>INDEX(H6:I168,MATCH(C18,I6:I168,0),1)</f>
        <v>1080</v>
      </c>
      <c r="F19" s="35">
        <v>0.5449074074074074</v>
      </c>
      <c r="G19" s="32">
        <v>124.32686237373736</v>
      </c>
      <c r="H19" s="33">
        <f t="shared" si="5"/>
        <v>780</v>
      </c>
      <c r="I19" s="9">
        <f t="shared" si="0"/>
        <v>19.728535353535364</v>
      </c>
      <c r="J19" s="11">
        <f t="shared" si="1"/>
        <v>1148.2007575757584</v>
      </c>
      <c r="K19" s="11">
        <f t="shared" si="2"/>
        <v>261848.16855938311</v>
      </c>
      <c r="L19" s="11">
        <f t="shared" si="4"/>
        <v>863829.00968043995</v>
      </c>
      <c r="M19" s="12">
        <f t="shared" si="3"/>
        <v>2.0116742344819846E-2</v>
      </c>
    </row>
    <row r="20" spans="2:13" x14ac:dyDescent="0.2">
      <c r="B20" s="1" t="s">
        <v>25</v>
      </c>
      <c r="C20" s="30">
        <v>630</v>
      </c>
      <c r="F20" s="35">
        <v>0.54560185185185184</v>
      </c>
      <c r="G20" s="32">
        <v>125.51057449494948</v>
      </c>
      <c r="H20" s="33">
        <f t="shared" si="5"/>
        <v>840</v>
      </c>
      <c r="I20" s="9">
        <f t="shared" si="0"/>
        <v>20.912247474747488</v>
      </c>
      <c r="J20" s="11">
        <f t="shared" si="1"/>
        <v>1219.2234848484854</v>
      </c>
      <c r="K20" s="11">
        <f t="shared" ref="K20:K168" si="6">J20*$C$27</f>
        <v>278044.96249089128</v>
      </c>
      <c r="L20" s="11">
        <f t="shared" si="4"/>
        <v>1141873.9721713313</v>
      </c>
      <c r="M20" s="12">
        <f t="shared" si="3"/>
        <v>2.659181878705873E-2</v>
      </c>
    </row>
    <row r="21" spans="2:13" x14ac:dyDescent="0.2">
      <c r="B21" s="1" t="s">
        <v>26</v>
      </c>
      <c r="C21" s="17">
        <f ca="1">LOOKUP(0.5,M7:M168,H6:H168)</f>
        <v>4440</v>
      </c>
      <c r="F21" s="35">
        <v>0.54629629629629628</v>
      </c>
      <c r="G21" s="32">
        <v>126.69428661616161</v>
      </c>
      <c r="H21" s="33">
        <f t="shared" si="5"/>
        <v>900</v>
      </c>
      <c r="I21" s="9">
        <f t="shared" si="0"/>
        <v>22.095959595959613</v>
      </c>
      <c r="J21" s="11">
        <f t="shared" si="1"/>
        <v>1290.2462121212129</v>
      </c>
      <c r="K21" s="11">
        <f t="shared" si="6"/>
        <v>294241.75642239954</v>
      </c>
      <c r="L21" s="11">
        <f t="shared" si="4"/>
        <v>1436115.7285937308</v>
      </c>
      <c r="M21" s="12">
        <f t="shared" si="3"/>
        <v>3.3444084148262984E-2</v>
      </c>
    </row>
    <row r="22" spans="2:13" x14ac:dyDescent="0.2">
      <c r="B22" s="1" t="s">
        <v>9</v>
      </c>
      <c r="C22" s="18">
        <f>C8/C19</f>
        <v>0.32407407407407407</v>
      </c>
      <c r="F22" s="35">
        <v>0.54699074074074072</v>
      </c>
      <c r="G22" s="32">
        <v>128.66714015151513</v>
      </c>
      <c r="H22" s="33">
        <f t="shared" si="5"/>
        <v>960</v>
      </c>
      <c r="I22" s="9">
        <f t="shared" ref="I22:I85" si="7">G22-$C$17</f>
        <v>24.068813131313135</v>
      </c>
      <c r="J22" s="11">
        <f t="shared" ref="J22:J168" si="8">AVERAGE(I21:I22)*(H22-H21)</f>
        <v>1384.9431818181824</v>
      </c>
      <c r="K22" s="11">
        <f t="shared" si="6"/>
        <v>315837.48166441044</v>
      </c>
      <c r="L22" s="11">
        <f t="shared" si="4"/>
        <v>1751953.2102581412</v>
      </c>
      <c r="M22" s="12">
        <f t="shared" si="3"/>
        <v>4.079926806808773E-2</v>
      </c>
    </row>
    <row r="23" spans="2:13" x14ac:dyDescent="0.2">
      <c r="B23" s="1" t="s">
        <v>38</v>
      </c>
      <c r="C23" s="19">
        <f>C20</f>
        <v>630</v>
      </c>
      <c r="F23" s="35">
        <v>0.54768518518518516</v>
      </c>
      <c r="G23" s="32">
        <v>130.24542297979798</v>
      </c>
      <c r="H23" s="33">
        <f t="shared" si="5"/>
        <v>1020</v>
      </c>
      <c r="I23" s="9">
        <f t="shared" si="7"/>
        <v>25.647095959595987</v>
      </c>
      <c r="J23" s="11">
        <f t="shared" si="8"/>
        <v>1491.4772727272737</v>
      </c>
      <c r="K23" s="11">
        <f t="shared" si="6"/>
        <v>340132.67256167287</v>
      </c>
      <c r="L23" s="11">
        <f t="shared" si="4"/>
        <v>2092085.8828198141</v>
      </c>
      <c r="M23" s="12">
        <f t="shared" si="3"/>
        <v>4.8720235366360533E-2</v>
      </c>
    </row>
    <row r="24" spans="2:13" x14ac:dyDescent="0.2">
      <c r="B24" s="1" t="s">
        <v>31</v>
      </c>
      <c r="C24" s="17">
        <f>SUM(K7:K168)/1000</f>
        <v>42940.800000000032</v>
      </c>
      <c r="F24" s="35">
        <v>0.54837962962962961</v>
      </c>
      <c r="G24" s="32">
        <v>131.03456439393938</v>
      </c>
      <c r="H24" s="33">
        <f t="shared" si="5"/>
        <v>1080</v>
      </c>
      <c r="I24" s="9">
        <f t="shared" si="7"/>
        <v>26.436237373737384</v>
      </c>
      <c r="J24" s="11">
        <f t="shared" si="8"/>
        <v>1562.5000000000011</v>
      </c>
      <c r="K24" s="11">
        <f t="shared" si="6"/>
        <v>356329.46649318113</v>
      </c>
      <c r="L24" s="11">
        <f t="shared" si="4"/>
        <v>2448415.3493129951</v>
      </c>
      <c r="M24" s="12">
        <f t="shared" si="3"/>
        <v>5.7018391583598713E-2</v>
      </c>
    </row>
    <row r="25" spans="2:13" x14ac:dyDescent="0.2">
      <c r="B25" s="1" t="s">
        <v>10</v>
      </c>
      <c r="C25" s="20">
        <f>C24/C13</f>
        <v>1.0000000000000009</v>
      </c>
      <c r="F25" s="35">
        <v>0.54907407407407405</v>
      </c>
      <c r="G25" s="32">
        <v>130.63999368686868</v>
      </c>
      <c r="H25" s="33">
        <f t="shared" si="5"/>
        <v>1140</v>
      </c>
      <c r="I25" s="9">
        <f t="shared" si="7"/>
        <v>26.041666666666686</v>
      </c>
      <c r="J25" s="11">
        <f t="shared" si="8"/>
        <v>1574.3371212121222</v>
      </c>
      <c r="K25" s="11">
        <f t="shared" si="6"/>
        <v>359028.93214843248</v>
      </c>
      <c r="L25" s="11">
        <f t="shared" si="4"/>
        <v>2807444.2814614275</v>
      </c>
      <c r="M25" s="12">
        <f t="shared" si="3"/>
        <v>6.5379412620664448E-2</v>
      </c>
    </row>
    <row r="26" spans="2:13" x14ac:dyDescent="0.2">
      <c r="B26" s="1" t="s">
        <v>28</v>
      </c>
      <c r="C26" s="14">
        <f>SUM(J7:J168)</f>
        <v>188294.84033503023</v>
      </c>
      <c r="F26" s="35">
        <v>0.54976851851851849</v>
      </c>
      <c r="G26" s="32">
        <v>130.63999368686868</v>
      </c>
      <c r="H26" s="33">
        <f t="shared" si="5"/>
        <v>1200</v>
      </c>
      <c r="I26" s="9">
        <f t="shared" si="7"/>
        <v>26.041666666666686</v>
      </c>
      <c r="J26" s="11">
        <f t="shared" si="8"/>
        <v>1562.5000000000011</v>
      </c>
      <c r="K26" s="11">
        <f t="shared" si="6"/>
        <v>356329.46649318113</v>
      </c>
      <c r="L26" s="11">
        <f t="shared" si="4"/>
        <v>3163773.7479546084</v>
      </c>
      <c r="M26" s="12">
        <f t="shared" si="3"/>
        <v>7.3677568837902621E-2</v>
      </c>
    </row>
    <row r="27" spans="2:13" ht="17" thickBot="1" x14ac:dyDescent="0.25">
      <c r="B27" s="3" t="s">
        <v>19</v>
      </c>
      <c r="C27" s="21">
        <f>(C13/(C26/1000))</f>
        <v>228.05085855563576</v>
      </c>
      <c r="F27" s="35">
        <v>0.55046296296296293</v>
      </c>
      <c r="G27" s="32">
        <v>130.24542297979798</v>
      </c>
      <c r="H27" s="33">
        <f t="shared" si="5"/>
        <v>1260</v>
      </c>
      <c r="I27" s="9">
        <f t="shared" si="7"/>
        <v>25.647095959595987</v>
      </c>
      <c r="J27" s="11">
        <f t="shared" si="8"/>
        <v>1550.6628787878801</v>
      </c>
      <c r="K27" s="11">
        <f t="shared" si="6"/>
        <v>353630.00083792978</v>
      </c>
      <c r="L27" s="11">
        <f t="shared" si="4"/>
        <v>3517403.7487925384</v>
      </c>
      <c r="M27" s="12">
        <f t="shared" si="3"/>
        <v>8.1912860235313245E-2</v>
      </c>
    </row>
    <row r="28" spans="2:13" x14ac:dyDescent="0.2">
      <c r="F28" s="35">
        <v>0.55115740740740737</v>
      </c>
      <c r="G28" s="32">
        <v>129.85085227272725</v>
      </c>
      <c r="H28" s="33">
        <f t="shared" si="5"/>
        <v>1320</v>
      </c>
      <c r="I28" s="9">
        <f t="shared" si="7"/>
        <v>25.25252525252526</v>
      </c>
      <c r="J28" s="11">
        <f t="shared" si="8"/>
        <v>1526.9886363636374</v>
      </c>
      <c r="K28" s="11">
        <f t="shared" si="6"/>
        <v>348231.06952742697</v>
      </c>
      <c r="L28" s="11">
        <f t="shared" si="4"/>
        <v>3865634.8183199652</v>
      </c>
      <c r="M28" s="12">
        <f t="shared" si="3"/>
        <v>9.002242199306873E-2</v>
      </c>
    </row>
    <row r="29" spans="2:13" x14ac:dyDescent="0.2">
      <c r="F29" s="35">
        <v>0.55185185185185182</v>
      </c>
      <c r="G29" s="32">
        <v>130.24542297979798</v>
      </c>
      <c r="H29" s="33">
        <f t="shared" si="5"/>
        <v>1380</v>
      </c>
      <c r="I29" s="9">
        <f t="shared" si="7"/>
        <v>25.647095959595987</v>
      </c>
      <c r="J29" s="11">
        <f t="shared" si="8"/>
        <v>1526.9886363636374</v>
      </c>
      <c r="K29" s="11">
        <f t="shared" si="6"/>
        <v>348231.06952742697</v>
      </c>
      <c r="L29" s="11">
        <f t="shared" si="4"/>
        <v>4213865.8878473919</v>
      </c>
      <c r="M29" s="12">
        <f t="shared" si="3"/>
        <v>9.8131983750824214E-2</v>
      </c>
    </row>
    <row r="30" spans="2:13" x14ac:dyDescent="0.2">
      <c r="F30" s="35">
        <v>0.55254629629629626</v>
      </c>
      <c r="G30" s="32">
        <v>129.85085227272725</v>
      </c>
      <c r="H30" s="33">
        <f t="shared" si="5"/>
        <v>1440</v>
      </c>
      <c r="I30" s="9">
        <f t="shared" si="7"/>
        <v>25.25252525252526</v>
      </c>
      <c r="J30" s="11">
        <f t="shared" si="8"/>
        <v>1526.9886363636374</v>
      </c>
      <c r="K30" s="11">
        <f t="shared" si="6"/>
        <v>348231.06952742697</v>
      </c>
      <c r="L30" s="11">
        <f t="shared" si="4"/>
        <v>4562096.9573748186</v>
      </c>
      <c r="M30" s="12">
        <f t="shared" si="3"/>
        <v>0.1062415455085797</v>
      </c>
    </row>
    <row r="31" spans="2:13" x14ac:dyDescent="0.2">
      <c r="F31" s="35">
        <v>0.55324074074074081</v>
      </c>
      <c r="G31" s="32">
        <v>129.85085227272725</v>
      </c>
      <c r="H31" s="33">
        <f t="shared" si="5"/>
        <v>1500</v>
      </c>
      <c r="I31" s="9">
        <f t="shared" si="7"/>
        <v>25.25252525252526</v>
      </c>
      <c r="J31" s="11">
        <f t="shared" si="8"/>
        <v>1515.1515151515155</v>
      </c>
      <c r="K31" s="11">
        <f t="shared" si="6"/>
        <v>345531.60387217544</v>
      </c>
      <c r="L31" s="11">
        <f t="shared" si="4"/>
        <v>4907628.561246994</v>
      </c>
      <c r="M31" s="12">
        <f t="shared" si="3"/>
        <v>0.11428824244650763</v>
      </c>
    </row>
    <row r="32" spans="2:13" x14ac:dyDescent="0.2">
      <c r="F32" s="35">
        <v>0.55393518518518514</v>
      </c>
      <c r="G32" s="32">
        <v>129.85085227272725</v>
      </c>
      <c r="H32" s="33">
        <f t="shared" si="5"/>
        <v>1560</v>
      </c>
      <c r="I32" s="9">
        <f t="shared" si="7"/>
        <v>25.25252525252526</v>
      </c>
      <c r="J32" s="11">
        <f t="shared" si="8"/>
        <v>1515.1515151515155</v>
      </c>
      <c r="K32" s="11">
        <f t="shared" si="6"/>
        <v>345531.60387217544</v>
      </c>
      <c r="L32" s="11">
        <f t="shared" si="4"/>
        <v>5253160.1651191693</v>
      </c>
      <c r="M32" s="12">
        <f t="shared" si="3"/>
        <v>0.12233493938443556</v>
      </c>
    </row>
    <row r="33" spans="6:13" x14ac:dyDescent="0.2">
      <c r="F33" s="35">
        <v>0.55462962962962969</v>
      </c>
      <c r="G33" s="32">
        <v>129.85085227272725</v>
      </c>
      <c r="H33" s="33">
        <f t="shared" si="5"/>
        <v>1620</v>
      </c>
      <c r="I33" s="9">
        <f t="shared" si="7"/>
        <v>25.25252525252526</v>
      </c>
      <c r="J33" s="11">
        <f t="shared" si="8"/>
        <v>1515.1515151515155</v>
      </c>
      <c r="K33" s="11">
        <f t="shared" si="6"/>
        <v>345531.60387217544</v>
      </c>
      <c r="L33" s="11">
        <f t="shared" si="4"/>
        <v>5598691.7689913446</v>
      </c>
      <c r="M33" s="12">
        <f t="shared" si="3"/>
        <v>0.13038163632236346</v>
      </c>
    </row>
    <row r="34" spans="6:13" x14ac:dyDescent="0.2">
      <c r="F34" s="35">
        <v>0.55532407407407403</v>
      </c>
      <c r="G34" s="32">
        <v>129.45628156565655</v>
      </c>
      <c r="H34" s="33">
        <f t="shared" si="5"/>
        <v>1680</v>
      </c>
      <c r="I34" s="9">
        <f t="shared" si="7"/>
        <v>24.857954545454561</v>
      </c>
      <c r="J34" s="11">
        <f t="shared" si="8"/>
        <v>1503.3143939393947</v>
      </c>
      <c r="K34" s="11">
        <f t="shared" si="6"/>
        <v>342832.13821692421</v>
      </c>
      <c r="L34" s="11">
        <f t="shared" si="4"/>
        <v>5941523.9072082685</v>
      </c>
      <c r="M34" s="12">
        <f t="shared" si="3"/>
        <v>0.13836546844046385</v>
      </c>
    </row>
    <row r="35" spans="6:13" x14ac:dyDescent="0.2">
      <c r="F35" s="35">
        <v>0.55601851851851858</v>
      </c>
      <c r="G35" s="32">
        <v>129.45628156565655</v>
      </c>
      <c r="H35" s="33">
        <f t="shared" si="5"/>
        <v>1740</v>
      </c>
      <c r="I35" s="9">
        <f t="shared" si="7"/>
        <v>24.857954545454561</v>
      </c>
      <c r="J35" s="11">
        <f t="shared" si="8"/>
        <v>1491.4772727272737</v>
      </c>
      <c r="K35" s="11">
        <f t="shared" si="6"/>
        <v>340132.67256167287</v>
      </c>
      <c r="L35" s="11">
        <f t="shared" si="4"/>
        <v>6281656.579769941</v>
      </c>
      <c r="M35" s="12">
        <f t="shared" si="3"/>
        <v>0.14628643573873665</v>
      </c>
    </row>
    <row r="36" spans="6:13" x14ac:dyDescent="0.2">
      <c r="F36" s="35">
        <v>0.55671296296296291</v>
      </c>
      <c r="G36" s="32">
        <v>129.45628156565655</v>
      </c>
      <c r="H36" s="33">
        <f t="shared" si="5"/>
        <v>1800</v>
      </c>
      <c r="I36" s="9">
        <f t="shared" si="7"/>
        <v>24.857954545454561</v>
      </c>
      <c r="J36" s="11">
        <f t="shared" si="8"/>
        <v>1491.4772727272737</v>
      </c>
      <c r="K36" s="11">
        <f t="shared" si="6"/>
        <v>340132.67256167287</v>
      </c>
      <c r="L36" s="11">
        <f t="shared" si="4"/>
        <v>6621789.2523316136</v>
      </c>
      <c r="M36" s="12">
        <f t="shared" si="3"/>
        <v>0.15420740303700944</v>
      </c>
    </row>
    <row r="37" spans="6:13" x14ac:dyDescent="0.2">
      <c r="F37" s="35">
        <v>0.55740740740740746</v>
      </c>
      <c r="G37" s="32">
        <v>129.06171085858585</v>
      </c>
      <c r="H37" s="33">
        <f t="shared" si="5"/>
        <v>1860</v>
      </c>
      <c r="I37" s="9">
        <f t="shared" si="7"/>
        <v>24.463383838383862</v>
      </c>
      <c r="J37" s="11">
        <f t="shared" si="8"/>
        <v>1479.6401515151526</v>
      </c>
      <c r="K37" s="11">
        <f t="shared" si="6"/>
        <v>337433.20690642152</v>
      </c>
      <c r="L37" s="11">
        <f t="shared" si="4"/>
        <v>6959222.4592380347</v>
      </c>
      <c r="M37" s="12">
        <f t="shared" si="3"/>
        <v>0.16206550551545468</v>
      </c>
    </row>
    <row r="38" spans="6:13" x14ac:dyDescent="0.2">
      <c r="F38" s="35">
        <v>0.55810185185185179</v>
      </c>
      <c r="G38" s="32">
        <v>129.06171085858585</v>
      </c>
      <c r="H38" s="33">
        <f t="shared" si="5"/>
        <v>1920</v>
      </c>
      <c r="I38" s="9">
        <f t="shared" si="7"/>
        <v>24.463383838383862</v>
      </c>
      <c r="J38" s="11">
        <f t="shared" si="8"/>
        <v>1467.8030303030318</v>
      </c>
      <c r="K38" s="11">
        <f t="shared" si="6"/>
        <v>334733.74125117029</v>
      </c>
      <c r="L38" s="11">
        <f t="shared" si="4"/>
        <v>7293956.2004892053</v>
      </c>
      <c r="M38" s="12">
        <f t="shared" si="3"/>
        <v>0.16986074317407238</v>
      </c>
    </row>
    <row r="39" spans="6:13" x14ac:dyDescent="0.2">
      <c r="F39" s="35">
        <v>0.55879629629629635</v>
      </c>
      <c r="G39" s="32">
        <v>129.45628156565655</v>
      </c>
      <c r="H39" s="33">
        <f t="shared" si="5"/>
        <v>1980</v>
      </c>
      <c r="I39" s="9">
        <f t="shared" si="7"/>
        <v>24.857954545454561</v>
      </c>
      <c r="J39" s="11">
        <f t="shared" si="8"/>
        <v>1479.6401515151526</v>
      </c>
      <c r="K39" s="11">
        <f t="shared" si="6"/>
        <v>337433.20690642152</v>
      </c>
      <c r="L39" s="11">
        <f t="shared" si="4"/>
        <v>7631389.4073956264</v>
      </c>
      <c r="M39" s="12">
        <f t="shared" si="3"/>
        <v>0.17771884565251761</v>
      </c>
    </row>
    <row r="40" spans="6:13" x14ac:dyDescent="0.2">
      <c r="F40" s="35">
        <v>0.55949074074074068</v>
      </c>
      <c r="G40" s="32">
        <v>129.45628156565655</v>
      </c>
      <c r="H40" s="33">
        <f t="shared" si="5"/>
        <v>2040</v>
      </c>
      <c r="I40" s="9">
        <f t="shared" si="7"/>
        <v>24.857954545454561</v>
      </c>
      <c r="J40" s="11">
        <f t="shared" si="8"/>
        <v>1491.4772727272737</v>
      </c>
      <c r="K40" s="11">
        <f t="shared" si="6"/>
        <v>340132.67256167287</v>
      </c>
      <c r="L40" s="11">
        <f t="shared" si="4"/>
        <v>7971522.0799572989</v>
      </c>
      <c r="M40" s="12">
        <f t="shared" si="3"/>
        <v>0.18563981295079041</v>
      </c>
    </row>
    <row r="41" spans="6:13" x14ac:dyDescent="0.2">
      <c r="F41" s="35">
        <v>0.56018518518518523</v>
      </c>
      <c r="G41" s="32">
        <v>129.06171085858585</v>
      </c>
      <c r="H41" s="33">
        <f t="shared" si="5"/>
        <v>2100</v>
      </c>
      <c r="I41" s="9">
        <f t="shared" si="7"/>
        <v>24.463383838383862</v>
      </c>
      <c r="J41" s="11">
        <f t="shared" si="8"/>
        <v>1479.6401515151526</v>
      </c>
      <c r="K41" s="11">
        <f t="shared" si="6"/>
        <v>337433.20690642152</v>
      </c>
      <c r="L41" s="11">
        <f t="shared" si="4"/>
        <v>8308955.28686372</v>
      </c>
      <c r="M41" s="12">
        <f t="shared" si="3"/>
        <v>0.19349791542923564</v>
      </c>
    </row>
    <row r="42" spans="6:13" x14ac:dyDescent="0.2">
      <c r="F42" s="35">
        <v>0.56087962962962956</v>
      </c>
      <c r="G42" s="32">
        <v>129.06171085858585</v>
      </c>
      <c r="H42" s="33">
        <f t="shared" si="5"/>
        <v>2160</v>
      </c>
      <c r="I42" s="9">
        <f t="shared" si="7"/>
        <v>24.463383838383862</v>
      </c>
      <c r="J42" s="11">
        <f t="shared" si="8"/>
        <v>1467.8030303030318</v>
      </c>
      <c r="K42" s="11">
        <f t="shared" si="6"/>
        <v>334733.74125117029</v>
      </c>
      <c r="L42" s="11">
        <f t="shared" si="4"/>
        <v>8643689.0281148907</v>
      </c>
      <c r="M42" s="12">
        <f t="shared" si="3"/>
        <v>0.20129315308785334</v>
      </c>
    </row>
    <row r="43" spans="6:13" x14ac:dyDescent="0.2">
      <c r="F43" s="35">
        <v>0.56157407407407411</v>
      </c>
      <c r="G43" s="32">
        <v>129.06171085858585</v>
      </c>
      <c r="H43" s="33">
        <f t="shared" si="5"/>
        <v>2220</v>
      </c>
      <c r="I43" s="9">
        <f t="shared" si="7"/>
        <v>24.463383838383862</v>
      </c>
      <c r="J43" s="11">
        <f t="shared" si="8"/>
        <v>1467.8030303030318</v>
      </c>
      <c r="K43" s="11">
        <f t="shared" si="6"/>
        <v>334733.74125117029</v>
      </c>
      <c r="L43" s="11">
        <f t="shared" si="4"/>
        <v>8978422.7693660613</v>
      </c>
      <c r="M43" s="12">
        <f t="shared" si="3"/>
        <v>0.20908839074647101</v>
      </c>
    </row>
    <row r="44" spans="6:13" x14ac:dyDescent="0.2">
      <c r="F44" s="35">
        <v>0.56226851851851845</v>
      </c>
      <c r="G44" s="32">
        <v>129.06171085858585</v>
      </c>
      <c r="H44" s="33">
        <f t="shared" si="5"/>
        <v>2280</v>
      </c>
      <c r="I44" s="9">
        <f t="shared" si="7"/>
        <v>24.463383838383862</v>
      </c>
      <c r="J44" s="11">
        <f t="shared" si="8"/>
        <v>1467.8030303030318</v>
      </c>
      <c r="K44" s="11">
        <f t="shared" si="6"/>
        <v>334733.74125117029</v>
      </c>
      <c r="L44" s="11">
        <f t="shared" si="4"/>
        <v>9313156.510617232</v>
      </c>
      <c r="M44" s="12">
        <f t="shared" si="3"/>
        <v>0.21688362840508871</v>
      </c>
    </row>
    <row r="45" spans="6:13" x14ac:dyDescent="0.2">
      <c r="F45" s="35">
        <v>0.562962962962963</v>
      </c>
      <c r="G45" s="32">
        <v>129.06171085858585</v>
      </c>
      <c r="H45" s="33">
        <f t="shared" si="5"/>
        <v>2340</v>
      </c>
      <c r="I45" s="9">
        <f t="shared" si="7"/>
        <v>24.463383838383862</v>
      </c>
      <c r="J45" s="11">
        <f t="shared" si="8"/>
        <v>1467.8030303030318</v>
      </c>
      <c r="K45" s="11">
        <f t="shared" si="6"/>
        <v>334733.74125117029</v>
      </c>
      <c r="L45" s="11">
        <f t="shared" si="4"/>
        <v>9647890.2518684026</v>
      </c>
      <c r="M45" s="12">
        <f t="shared" si="3"/>
        <v>0.22467886606370641</v>
      </c>
    </row>
    <row r="46" spans="6:13" x14ac:dyDescent="0.2">
      <c r="F46" s="35">
        <v>0.56365740740740744</v>
      </c>
      <c r="G46" s="32">
        <v>129.06171085858585</v>
      </c>
      <c r="H46" s="33">
        <f t="shared" si="5"/>
        <v>2400</v>
      </c>
      <c r="I46" s="9">
        <f t="shared" si="7"/>
        <v>24.463383838383862</v>
      </c>
      <c r="J46" s="11">
        <f t="shared" si="8"/>
        <v>1467.8030303030318</v>
      </c>
      <c r="K46" s="11">
        <f t="shared" si="6"/>
        <v>334733.74125117029</v>
      </c>
      <c r="L46" s="11">
        <f t="shared" si="4"/>
        <v>9982623.9931195732</v>
      </c>
      <c r="M46" s="12">
        <f t="shared" si="3"/>
        <v>0.2324741037223241</v>
      </c>
    </row>
    <row r="47" spans="6:13" x14ac:dyDescent="0.2">
      <c r="F47" s="35">
        <v>0.56435185185185188</v>
      </c>
      <c r="G47" s="32">
        <v>129.06171085858585</v>
      </c>
      <c r="H47" s="33">
        <f t="shared" si="5"/>
        <v>2460</v>
      </c>
      <c r="I47" s="9">
        <f t="shared" si="7"/>
        <v>24.463383838383862</v>
      </c>
      <c r="J47" s="11">
        <f t="shared" si="8"/>
        <v>1467.8030303030318</v>
      </c>
      <c r="K47" s="11">
        <f t="shared" si="6"/>
        <v>334733.74125117029</v>
      </c>
      <c r="L47" s="11">
        <f t="shared" si="4"/>
        <v>10317357.734370744</v>
      </c>
      <c r="M47" s="12">
        <f t="shared" si="3"/>
        <v>0.2402693413809418</v>
      </c>
    </row>
    <row r="48" spans="6:13" x14ac:dyDescent="0.2">
      <c r="F48" s="35">
        <v>0.56504629629629632</v>
      </c>
      <c r="G48" s="32">
        <v>128.66714015151513</v>
      </c>
      <c r="H48" s="33">
        <f t="shared" si="5"/>
        <v>2520</v>
      </c>
      <c r="I48" s="9">
        <f t="shared" si="7"/>
        <v>24.068813131313135</v>
      </c>
      <c r="J48" s="11">
        <f t="shared" si="8"/>
        <v>1455.9659090909099</v>
      </c>
      <c r="K48" s="11">
        <f t="shared" si="6"/>
        <v>332034.27559591871</v>
      </c>
      <c r="L48" s="11">
        <f t="shared" si="4"/>
        <v>10649392.009966662</v>
      </c>
      <c r="M48" s="12">
        <f t="shared" si="3"/>
        <v>0.24800171421973191</v>
      </c>
    </row>
    <row r="49" spans="6:13" x14ac:dyDescent="0.2">
      <c r="F49" s="35">
        <v>0.56574074074074077</v>
      </c>
      <c r="G49" s="32">
        <v>128.66714015151513</v>
      </c>
      <c r="H49" s="33">
        <f t="shared" si="5"/>
        <v>2580</v>
      </c>
      <c r="I49" s="9">
        <f t="shared" si="7"/>
        <v>24.068813131313135</v>
      </c>
      <c r="J49" s="11">
        <f t="shared" si="8"/>
        <v>1444.128787878788</v>
      </c>
      <c r="K49" s="11">
        <f t="shared" si="6"/>
        <v>329334.80994066718</v>
      </c>
      <c r="L49" s="11">
        <f t="shared" si="4"/>
        <v>10978726.81990733</v>
      </c>
      <c r="M49" s="12">
        <f t="shared" si="3"/>
        <v>0.25567122223869448</v>
      </c>
    </row>
    <row r="50" spans="6:13" x14ac:dyDescent="0.2">
      <c r="F50" s="35">
        <v>0.56643518518518521</v>
      </c>
      <c r="G50" s="32">
        <v>128.66714015151513</v>
      </c>
      <c r="H50" s="33">
        <f t="shared" si="5"/>
        <v>2640</v>
      </c>
      <c r="I50" s="9">
        <f t="shared" si="7"/>
        <v>24.068813131313135</v>
      </c>
      <c r="J50" s="11">
        <f t="shared" si="8"/>
        <v>1444.128787878788</v>
      </c>
      <c r="K50" s="11">
        <f t="shared" si="6"/>
        <v>329334.80994066718</v>
      </c>
      <c r="L50" s="11">
        <f t="shared" si="4"/>
        <v>11308061.629847998</v>
      </c>
      <c r="M50" s="12">
        <f t="shared" si="3"/>
        <v>0.26334073025765703</v>
      </c>
    </row>
    <row r="51" spans="6:13" x14ac:dyDescent="0.2">
      <c r="F51" s="35">
        <v>0.56712962962962965</v>
      </c>
      <c r="G51" s="32">
        <v>128.66714015151513</v>
      </c>
      <c r="H51" s="33">
        <f t="shared" si="5"/>
        <v>2700</v>
      </c>
      <c r="I51" s="9">
        <f t="shared" si="7"/>
        <v>24.068813131313135</v>
      </c>
      <c r="J51" s="11">
        <f t="shared" si="8"/>
        <v>1444.128787878788</v>
      </c>
      <c r="K51" s="11">
        <f t="shared" si="6"/>
        <v>329334.80994066718</v>
      </c>
      <c r="L51" s="11">
        <f t="shared" si="4"/>
        <v>11637396.439788666</v>
      </c>
      <c r="M51" s="12">
        <f t="shared" si="3"/>
        <v>0.27101023827661963</v>
      </c>
    </row>
    <row r="52" spans="6:13" x14ac:dyDescent="0.2">
      <c r="F52" s="35">
        <v>0.56782407407407409</v>
      </c>
      <c r="G52" s="32">
        <v>128.66714015151513</v>
      </c>
      <c r="H52" s="33">
        <f t="shared" si="5"/>
        <v>2760</v>
      </c>
      <c r="I52" s="9">
        <f t="shared" si="7"/>
        <v>24.068813131313135</v>
      </c>
      <c r="J52" s="11">
        <f t="shared" si="8"/>
        <v>1444.128787878788</v>
      </c>
      <c r="K52" s="11">
        <f t="shared" si="6"/>
        <v>329334.80994066718</v>
      </c>
      <c r="L52" s="11">
        <f t="shared" si="4"/>
        <v>11966731.249729333</v>
      </c>
      <c r="M52" s="12">
        <f t="shared" si="3"/>
        <v>0.27867974629558218</v>
      </c>
    </row>
    <row r="53" spans="6:13" x14ac:dyDescent="0.2">
      <c r="F53" s="35">
        <v>0.56851851851851853</v>
      </c>
      <c r="G53" s="32">
        <v>128.66714015151513</v>
      </c>
      <c r="H53" s="33">
        <f t="shared" si="5"/>
        <v>2820</v>
      </c>
      <c r="I53" s="9">
        <f t="shared" si="7"/>
        <v>24.068813131313135</v>
      </c>
      <c r="J53" s="11">
        <f t="shared" si="8"/>
        <v>1444.128787878788</v>
      </c>
      <c r="K53" s="11">
        <f t="shared" si="6"/>
        <v>329334.80994066718</v>
      </c>
      <c r="L53" s="11">
        <f t="shared" si="4"/>
        <v>12296066.059670001</v>
      </c>
      <c r="M53" s="12">
        <f t="shared" si="3"/>
        <v>0.28634925431454478</v>
      </c>
    </row>
    <row r="54" spans="6:13" x14ac:dyDescent="0.2">
      <c r="F54" s="35">
        <v>0.56921296296296298</v>
      </c>
      <c r="G54" s="32">
        <v>128.66714015151513</v>
      </c>
      <c r="H54" s="33">
        <f t="shared" si="5"/>
        <v>2880</v>
      </c>
      <c r="I54" s="9">
        <f t="shared" si="7"/>
        <v>24.068813131313135</v>
      </c>
      <c r="J54" s="11">
        <f t="shared" si="8"/>
        <v>1444.128787878788</v>
      </c>
      <c r="K54" s="11">
        <f t="shared" si="6"/>
        <v>329334.80994066718</v>
      </c>
      <c r="L54" s="11">
        <f t="shared" si="4"/>
        <v>12625400.869610669</v>
      </c>
      <c r="M54" s="12">
        <f t="shared" si="3"/>
        <v>0.29401876233350732</v>
      </c>
    </row>
    <row r="55" spans="6:13" x14ac:dyDescent="0.2">
      <c r="F55" s="35">
        <v>0.56990740740740742</v>
      </c>
      <c r="G55" s="32">
        <v>128.66714015151513</v>
      </c>
      <c r="H55" s="33">
        <f t="shared" si="5"/>
        <v>2940</v>
      </c>
      <c r="I55" s="9">
        <f t="shared" si="7"/>
        <v>24.068813131313135</v>
      </c>
      <c r="J55" s="11">
        <f t="shared" si="8"/>
        <v>1444.128787878788</v>
      </c>
      <c r="K55" s="11">
        <f t="shared" si="6"/>
        <v>329334.80994066718</v>
      </c>
      <c r="L55" s="11">
        <f t="shared" si="4"/>
        <v>12954735.679551337</v>
      </c>
      <c r="M55" s="12">
        <f t="shared" si="3"/>
        <v>0.30168827035246987</v>
      </c>
    </row>
    <row r="56" spans="6:13" x14ac:dyDescent="0.2">
      <c r="F56" s="35">
        <v>0.57060185185185186</v>
      </c>
      <c r="G56" s="32">
        <v>128.27256944444443</v>
      </c>
      <c r="H56" s="33">
        <f t="shared" si="5"/>
        <v>3000</v>
      </c>
      <c r="I56" s="9">
        <f t="shared" si="7"/>
        <v>23.674242424242436</v>
      </c>
      <c r="J56" s="11">
        <f t="shared" si="8"/>
        <v>1432.2916666666672</v>
      </c>
      <c r="K56" s="11">
        <f t="shared" si="6"/>
        <v>326635.34428541589</v>
      </c>
      <c r="L56" s="11">
        <f t="shared" si="4"/>
        <v>13281371.023836752</v>
      </c>
      <c r="M56" s="12">
        <f t="shared" si="3"/>
        <v>0.30929491355160488</v>
      </c>
    </row>
    <row r="57" spans="6:13" x14ac:dyDescent="0.2">
      <c r="F57" s="35">
        <v>0.5712962962962963</v>
      </c>
      <c r="G57" s="32">
        <v>128.27256944444443</v>
      </c>
      <c r="H57" s="33">
        <f t="shared" si="5"/>
        <v>3060</v>
      </c>
      <c r="I57" s="9">
        <f t="shared" si="7"/>
        <v>23.674242424242436</v>
      </c>
      <c r="J57" s="11">
        <f t="shared" si="8"/>
        <v>1420.4545454545462</v>
      </c>
      <c r="K57" s="11">
        <f t="shared" si="6"/>
        <v>323935.8786301646</v>
      </c>
      <c r="L57" s="11">
        <f t="shared" si="4"/>
        <v>13605306.902466917</v>
      </c>
      <c r="M57" s="12">
        <f t="shared" si="3"/>
        <v>0.3168386919309123</v>
      </c>
    </row>
    <row r="58" spans="6:13" x14ac:dyDescent="0.2">
      <c r="F58" s="35">
        <v>0.57199074074074074</v>
      </c>
      <c r="G58" s="32">
        <v>128.66714015151513</v>
      </c>
      <c r="H58" s="33">
        <f t="shared" si="5"/>
        <v>3120</v>
      </c>
      <c r="I58" s="9">
        <f t="shared" si="7"/>
        <v>24.068813131313135</v>
      </c>
      <c r="J58" s="11">
        <f t="shared" si="8"/>
        <v>1432.2916666666672</v>
      </c>
      <c r="K58" s="11">
        <f t="shared" si="6"/>
        <v>326635.34428541589</v>
      </c>
      <c r="L58" s="11">
        <f t="shared" si="4"/>
        <v>13931942.246752333</v>
      </c>
      <c r="M58" s="12">
        <f t="shared" si="3"/>
        <v>0.32444533513004731</v>
      </c>
    </row>
    <row r="59" spans="6:13" x14ac:dyDescent="0.2">
      <c r="F59" s="35">
        <v>0.57268518518518519</v>
      </c>
      <c r="G59" s="32">
        <v>128.66714015151513</v>
      </c>
      <c r="H59" s="33">
        <f t="shared" si="5"/>
        <v>3180</v>
      </c>
      <c r="I59" s="9">
        <f t="shared" si="7"/>
        <v>24.068813131313135</v>
      </c>
      <c r="J59" s="11">
        <f t="shared" si="8"/>
        <v>1444.128787878788</v>
      </c>
      <c r="K59" s="11">
        <f t="shared" si="6"/>
        <v>329334.80994066718</v>
      </c>
      <c r="L59" s="11">
        <f t="shared" si="4"/>
        <v>14261277.056693001</v>
      </c>
      <c r="M59" s="12">
        <f t="shared" si="3"/>
        <v>0.33211484314900985</v>
      </c>
    </row>
    <row r="60" spans="6:13" x14ac:dyDescent="0.2">
      <c r="F60" s="35">
        <v>0.57337962962962963</v>
      </c>
      <c r="G60" s="32">
        <v>128.66714015151513</v>
      </c>
      <c r="H60" s="33">
        <f t="shared" si="5"/>
        <v>3240</v>
      </c>
      <c r="I60" s="9">
        <f t="shared" si="7"/>
        <v>24.068813131313135</v>
      </c>
      <c r="J60" s="11">
        <f t="shared" si="8"/>
        <v>1444.128787878788</v>
      </c>
      <c r="K60" s="11">
        <f t="shared" si="6"/>
        <v>329334.80994066718</v>
      </c>
      <c r="L60" s="11">
        <f t="shared" si="4"/>
        <v>14590611.866633669</v>
      </c>
      <c r="M60" s="12">
        <f t="shared" si="3"/>
        <v>0.33978435116797245</v>
      </c>
    </row>
    <row r="61" spans="6:13" x14ac:dyDescent="0.2">
      <c r="F61" s="35">
        <v>0.57407407407407407</v>
      </c>
      <c r="G61" s="32">
        <v>128.66714015151513</v>
      </c>
      <c r="H61" s="33">
        <f t="shared" si="5"/>
        <v>3300</v>
      </c>
      <c r="I61" s="9">
        <f t="shared" si="7"/>
        <v>24.068813131313135</v>
      </c>
      <c r="J61" s="11">
        <f t="shared" si="8"/>
        <v>1444.128787878788</v>
      </c>
      <c r="K61" s="11">
        <f t="shared" si="6"/>
        <v>329334.80994066718</v>
      </c>
      <c r="L61" s="11">
        <f t="shared" si="4"/>
        <v>14919946.676574336</v>
      </c>
      <c r="M61" s="12">
        <f t="shared" si="3"/>
        <v>0.347453859186935</v>
      </c>
    </row>
    <row r="62" spans="6:13" x14ac:dyDescent="0.2">
      <c r="F62" s="35">
        <v>0.57476851851851851</v>
      </c>
      <c r="G62" s="32">
        <v>128.66714015151513</v>
      </c>
      <c r="H62" s="33">
        <f t="shared" si="5"/>
        <v>3360</v>
      </c>
      <c r="I62" s="9">
        <f t="shared" si="7"/>
        <v>24.068813131313135</v>
      </c>
      <c r="J62" s="11">
        <f t="shared" si="8"/>
        <v>1444.128787878788</v>
      </c>
      <c r="K62" s="11">
        <f t="shared" si="6"/>
        <v>329334.80994066718</v>
      </c>
      <c r="L62" s="11">
        <f t="shared" si="4"/>
        <v>15249281.486515004</v>
      </c>
      <c r="M62" s="12">
        <f t="shared" si="3"/>
        <v>0.3551233672058976</v>
      </c>
    </row>
    <row r="63" spans="6:13" x14ac:dyDescent="0.2">
      <c r="F63" s="35">
        <v>0.57546296296296295</v>
      </c>
      <c r="G63" s="32">
        <v>128.27256944444443</v>
      </c>
      <c r="H63" s="33">
        <f t="shared" si="5"/>
        <v>3420</v>
      </c>
      <c r="I63" s="9">
        <f t="shared" si="7"/>
        <v>23.674242424242436</v>
      </c>
      <c r="J63" s="11">
        <f t="shared" si="8"/>
        <v>1432.2916666666672</v>
      </c>
      <c r="K63" s="11">
        <f t="shared" si="6"/>
        <v>326635.34428541589</v>
      </c>
      <c r="L63" s="11">
        <f t="shared" si="4"/>
        <v>15575916.83080042</v>
      </c>
      <c r="M63" s="12">
        <f t="shared" si="3"/>
        <v>0.36273001040503255</v>
      </c>
    </row>
    <row r="64" spans="6:13" x14ac:dyDescent="0.2">
      <c r="F64" s="35">
        <v>0.5761574074074074</v>
      </c>
      <c r="G64" s="32">
        <v>128.27256944444443</v>
      </c>
      <c r="H64" s="33">
        <f t="shared" si="5"/>
        <v>3480</v>
      </c>
      <c r="I64" s="9">
        <f t="shared" si="7"/>
        <v>23.674242424242436</v>
      </c>
      <c r="J64" s="11">
        <f t="shared" si="8"/>
        <v>1420.4545454545462</v>
      </c>
      <c r="K64" s="11">
        <f t="shared" si="6"/>
        <v>323935.8786301646</v>
      </c>
      <c r="L64" s="11">
        <f t="shared" si="4"/>
        <v>15899852.709430585</v>
      </c>
      <c r="M64" s="12">
        <f t="shared" si="3"/>
        <v>0.37027378878434003</v>
      </c>
    </row>
    <row r="65" spans="6:13" x14ac:dyDescent="0.2">
      <c r="F65" s="35">
        <v>0.57685185185185184</v>
      </c>
      <c r="G65" s="32">
        <v>128.27256944444443</v>
      </c>
      <c r="H65" s="33">
        <f t="shared" si="5"/>
        <v>3540</v>
      </c>
      <c r="I65" s="9">
        <f t="shared" si="7"/>
        <v>23.674242424242436</v>
      </c>
      <c r="J65" s="11">
        <f t="shared" si="8"/>
        <v>1420.4545454545462</v>
      </c>
      <c r="K65" s="11">
        <f t="shared" si="6"/>
        <v>323935.8786301646</v>
      </c>
      <c r="L65" s="11">
        <f t="shared" si="4"/>
        <v>16223788.58806075</v>
      </c>
      <c r="M65" s="12">
        <f t="shared" si="3"/>
        <v>0.37781756716364745</v>
      </c>
    </row>
    <row r="66" spans="6:13" x14ac:dyDescent="0.2">
      <c r="F66" s="35">
        <v>0.57754629629629628</v>
      </c>
      <c r="G66" s="32">
        <v>128.27256944444443</v>
      </c>
      <c r="H66" s="33">
        <f t="shared" si="5"/>
        <v>3600</v>
      </c>
      <c r="I66" s="9">
        <f t="shared" si="7"/>
        <v>23.674242424242436</v>
      </c>
      <c r="J66" s="11">
        <f t="shared" si="8"/>
        <v>1420.4545454545462</v>
      </c>
      <c r="K66" s="11">
        <f t="shared" si="6"/>
        <v>323935.8786301646</v>
      </c>
      <c r="L66" s="11">
        <f t="shared" si="4"/>
        <v>16547724.466690915</v>
      </c>
      <c r="M66" s="12">
        <f t="shared" si="3"/>
        <v>0.38536134554295487</v>
      </c>
    </row>
    <row r="67" spans="6:13" x14ac:dyDescent="0.2">
      <c r="F67" s="35">
        <v>0.57824074074074072</v>
      </c>
      <c r="G67" s="32">
        <v>128.27256944444443</v>
      </c>
      <c r="H67" s="33">
        <f t="shared" si="5"/>
        <v>3660</v>
      </c>
      <c r="I67" s="9">
        <f t="shared" si="7"/>
        <v>23.674242424242436</v>
      </c>
      <c r="J67" s="11">
        <f t="shared" si="8"/>
        <v>1420.4545454545462</v>
      </c>
      <c r="K67" s="11">
        <f t="shared" si="6"/>
        <v>323935.8786301646</v>
      </c>
      <c r="L67" s="11">
        <f t="shared" si="4"/>
        <v>16871660.345321078</v>
      </c>
      <c r="M67" s="12">
        <f t="shared" si="3"/>
        <v>0.39290512392226229</v>
      </c>
    </row>
    <row r="68" spans="6:13" x14ac:dyDescent="0.2">
      <c r="F68" s="35">
        <v>0.57893518518518516</v>
      </c>
      <c r="G68" s="32">
        <v>128.27256944444443</v>
      </c>
      <c r="H68" s="33">
        <f t="shared" si="5"/>
        <v>3720</v>
      </c>
      <c r="I68" s="9">
        <f t="shared" si="7"/>
        <v>23.674242424242436</v>
      </c>
      <c r="J68" s="11">
        <f t="shared" si="8"/>
        <v>1420.4545454545462</v>
      </c>
      <c r="K68" s="11">
        <f t="shared" si="6"/>
        <v>323935.8786301646</v>
      </c>
      <c r="L68" s="11">
        <f t="shared" si="4"/>
        <v>17195596.223951243</v>
      </c>
      <c r="M68" s="12">
        <f t="shared" si="3"/>
        <v>0.40044890230156976</v>
      </c>
    </row>
    <row r="69" spans="6:13" x14ac:dyDescent="0.2">
      <c r="F69" s="35">
        <v>0.57962962962962961</v>
      </c>
      <c r="G69" s="32">
        <v>128.27256944444443</v>
      </c>
      <c r="H69" s="33">
        <f t="shared" si="5"/>
        <v>3780</v>
      </c>
      <c r="I69" s="9">
        <f t="shared" si="7"/>
        <v>23.674242424242436</v>
      </c>
      <c r="J69" s="11">
        <f t="shared" si="8"/>
        <v>1420.4545454545462</v>
      </c>
      <c r="K69" s="11">
        <f t="shared" si="6"/>
        <v>323935.8786301646</v>
      </c>
      <c r="L69" s="11">
        <f t="shared" si="4"/>
        <v>17519532.102581408</v>
      </c>
      <c r="M69" s="12">
        <f t="shared" si="3"/>
        <v>0.40799268068087718</v>
      </c>
    </row>
    <row r="70" spans="6:13" x14ac:dyDescent="0.2">
      <c r="F70" s="35">
        <v>0.58032407407407405</v>
      </c>
      <c r="G70" s="32">
        <v>127.87799873737373</v>
      </c>
      <c r="H70" s="33">
        <f t="shared" si="5"/>
        <v>3840</v>
      </c>
      <c r="I70" s="9">
        <f t="shared" si="7"/>
        <v>23.279671717171738</v>
      </c>
      <c r="J70" s="11">
        <f t="shared" si="8"/>
        <v>1408.6174242424252</v>
      </c>
      <c r="K70" s="11">
        <f t="shared" si="6"/>
        <v>321236.41297491326</v>
      </c>
      <c r="L70" s="11">
        <f t="shared" si="4"/>
        <v>17840768.515556321</v>
      </c>
      <c r="M70" s="12">
        <f t="shared" si="3"/>
        <v>0.41547359424035701</v>
      </c>
    </row>
    <row r="71" spans="6:13" x14ac:dyDescent="0.2">
      <c r="F71" s="35">
        <v>0.58101851851851849</v>
      </c>
      <c r="G71" s="32">
        <v>127.87799873737373</v>
      </c>
      <c r="H71" s="33">
        <f t="shared" si="5"/>
        <v>3900</v>
      </c>
      <c r="I71" s="9">
        <f t="shared" si="7"/>
        <v>23.279671717171738</v>
      </c>
      <c r="J71" s="11">
        <f t="shared" si="8"/>
        <v>1396.7803030303044</v>
      </c>
      <c r="K71" s="11">
        <f t="shared" si="6"/>
        <v>318536.94731966197</v>
      </c>
      <c r="L71" s="11">
        <f t="shared" si="4"/>
        <v>18159305.462875981</v>
      </c>
      <c r="M71" s="12">
        <f t="shared" si="3"/>
        <v>0.42289164298000931</v>
      </c>
    </row>
    <row r="72" spans="6:13" x14ac:dyDescent="0.2">
      <c r="F72" s="35">
        <v>0.58171296296296293</v>
      </c>
      <c r="G72" s="32">
        <v>127.87799873737373</v>
      </c>
      <c r="H72" s="33">
        <f t="shared" si="5"/>
        <v>3960</v>
      </c>
      <c r="I72" s="9">
        <f t="shared" si="7"/>
        <v>23.279671717171738</v>
      </c>
      <c r="J72" s="11">
        <f t="shared" si="8"/>
        <v>1396.7803030303044</v>
      </c>
      <c r="K72" s="11">
        <f t="shared" si="6"/>
        <v>318536.94731966197</v>
      </c>
      <c r="L72" s="11">
        <f t="shared" si="4"/>
        <v>18477842.410195641</v>
      </c>
      <c r="M72" s="12">
        <f t="shared" si="3"/>
        <v>0.4303096917196616</v>
      </c>
    </row>
    <row r="73" spans="6:13" x14ac:dyDescent="0.2">
      <c r="F73" s="35">
        <v>0.58240740740740737</v>
      </c>
      <c r="G73" s="32">
        <v>127.87799873737373</v>
      </c>
      <c r="H73" s="33">
        <f t="shared" si="5"/>
        <v>4020</v>
      </c>
      <c r="I73" s="9">
        <f t="shared" si="7"/>
        <v>23.279671717171738</v>
      </c>
      <c r="J73" s="11">
        <f t="shared" si="8"/>
        <v>1396.7803030303044</v>
      </c>
      <c r="K73" s="11">
        <f t="shared" si="6"/>
        <v>318536.94731966197</v>
      </c>
      <c r="L73" s="11">
        <f t="shared" si="4"/>
        <v>18796379.357515302</v>
      </c>
      <c r="M73" s="12">
        <f t="shared" si="3"/>
        <v>0.43772774045931384</v>
      </c>
    </row>
    <row r="74" spans="6:13" x14ac:dyDescent="0.2">
      <c r="F74" s="35">
        <v>0.58310185185185182</v>
      </c>
      <c r="G74" s="32">
        <v>127.87799873737373</v>
      </c>
      <c r="H74" s="33">
        <f t="shared" ref="H74:H137" si="9">H73+60</f>
        <v>4080</v>
      </c>
      <c r="I74" s="9">
        <f t="shared" si="7"/>
        <v>23.279671717171738</v>
      </c>
      <c r="J74" s="11">
        <f t="shared" si="8"/>
        <v>1396.7803030303044</v>
      </c>
      <c r="K74" s="11">
        <f t="shared" si="6"/>
        <v>318536.94731966197</v>
      </c>
      <c r="L74" s="11">
        <f t="shared" si="4"/>
        <v>19114916.304834962</v>
      </c>
      <c r="M74" s="12">
        <f t="shared" si="3"/>
        <v>0.44514578919896614</v>
      </c>
    </row>
    <row r="75" spans="6:13" x14ac:dyDescent="0.2">
      <c r="F75" s="35">
        <v>0.58379629629629626</v>
      </c>
      <c r="G75" s="32">
        <v>127.87799873737373</v>
      </c>
      <c r="H75" s="33">
        <f t="shared" si="9"/>
        <v>4140</v>
      </c>
      <c r="I75" s="9">
        <f t="shared" si="7"/>
        <v>23.279671717171738</v>
      </c>
      <c r="J75" s="11">
        <f t="shared" si="8"/>
        <v>1396.7803030303044</v>
      </c>
      <c r="K75" s="11">
        <f t="shared" si="6"/>
        <v>318536.94731966197</v>
      </c>
      <c r="L75" s="11">
        <f t="shared" si="4"/>
        <v>19433453.252154622</v>
      </c>
      <c r="M75" s="12">
        <f t="shared" si="3"/>
        <v>0.45256383793861843</v>
      </c>
    </row>
    <row r="76" spans="6:13" x14ac:dyDescent="0.2">
      <c r="F76" s="35">
        <v>0.58449074074074081</v>
      </c>
      <c r="G76" s="32">
        <v>127.48342803030302</v>
      </c>
      <c r="H76" s="33">
        <f t="shared" si="9"/>
        <v>4200</v>
      </c>
      <c r="I76" s="9">
        <f t="shared" si="7"/>
        <v>22.885101010101025</v>
      </c>
      <c r="J76" s="11">
        <f t="shared" si="8"/>
        <v>1384.9431818181829</v>
      </c>
      <c r="K76" s="11">
        <f t="shared" si="6"/>
        <v>315837.48166441056</v>
      </c>
      <c r="L76" s="11">
        <f t="shared" si="4"/>
        <v>19749290.733819034</v>
      </c>
      <c r="M76" s="12">
        <f t="shared" si="3"/>
        <v>0.45991902185844319</v>
      </c>
    </row>
    <row r="77" spans="6:13" x14ac:dyDescent="0.2">
      <c r="F77" s="35">
        <v>0.58518518518518514</v>
      </c>
      <c r="G77" s="32">
        <v>127.87799873737373</v>
      </c>
      <c r="H77" s="33">
        <f t="shared" si="9"/>
        <v>4260</v>
      </c>
      <c r="I77" s="9">
        <f t="shared" si="7"/>
        <v>23.279671717171738</v>
      </c>
      <c r="J77" s="11">
        <f t="shared" si="8"/>
        <v>1384.9431818181829</v>
      </c>
      <c r="K77" s="11">
        <f t="shared" si="6"/>
        <v>315837.48166441056</v>
      </c>
      <c r="L77" s="11">
        <f t="shared" si="4"/>
        <v>20065128.215483446</v>
      </c>
      <c r="M77" s="12">
        <f t="shared" si="3"/>
        <v>0.46727420577826795</v>
      </c>
    </row>
    <row r="78" spans="6:13" x14ac:dyDescent="0.2">
      <c r="F78" s="35">
        <v>0.58587962962962969</v>
      </c>
      <c r="G78" s="32">
        <v>127.87799873737373</v>
      </c>
      <c r="H78" s="33">
        <f t="shared" si="9"/>
        <v>4320</v>
      </c>
      <c r="I78" s="9">
        <f t="shared" si="7"/>
        <v>23.279671717171738</v>
      </c>
      <c r="J78" s="11">
        <f t="shared" si="8"/>
        <v>1396.7803030303044</v>
      </c>
      <c r="K78" s="11">
        <f t="shared" si="6"/>
        <v>318536.94731966197</v>
      </c>
      <c r="L78" s="11">
        <f t="shared" si="4"/>
        <v>20383665.162803106</v>
      </c>
      <c r="M78" s="12">
        <f t="shared" si="3"/>
        <v>0.47469225451792024</v>
      </c>
    </row>
    <row r="79" spans="6:13" x14ac:dyDescent="0.2">
      <c r="F79" s="35">
        <v>0.58657407407407403</v>
      </c>
      <c r="G79" s="32">
        <v>127.48342803030302</v>
      </c>
      <c r="H79" s="33">
        <f t="shared" si="9"/>
        <v>4380</v>
      </c>
      <c r="I79" s="9">
        <f t="shared" si="7"/>
        <v>22.885101010101025</v>
      </c>
      <c r="J79" s="11">
        <f t="shared" si="8"/>
        <v>1384.9431818181829</v>
      </c>
      <c r="K79" s="11">
        <f t="shared" si="6"/>
        <v>315837.48166441056</v>
      </c>
      <c r="L79" s="11">
        <f t="shared" si="4"/>
        <v>20699502.644467518</v>
      </c>
      <c r="M79" s="12">
        <f t="shared" si="3"/>
        <v>0.482047438437745</v>
      </c>
    </row>
    <row r="80" spans="6:13" x14ac:dyDescent="0.2">
      <c r="F80" s="35">
        <v>0.58726851851851858</v>
      </c>
      <c r="G80" s="32">
        <v>127.48342803030302</v>
      </c>
      <c r="H80" s="33">
        <f t="shared" si="9"/>
        <v>4440</v>
      </c>
      <c r="I80" s="9">
        <f t="shared" si="7"/>
        <v>22.885101010101025</v>
      </c>
      <c r="J80" s="11">
        <f t="shared" si="8"/>
        <v>1373.1060606060614</v>
      </c>
      <c r="K80" s="11">
        <f t="shared" si="6"/>
        <v>313138.01600915915</v>
      </c>
      <c r="L80" s="11">
        <f t="shared" si="4"/>
        <v>21012640.660476677</v>
      </c>
      <c r="M80" s="12">
        <f t="shared" si="3"/>
        <v>0.48933975753774223</v>
      </c>
    </row>
    <row r="81" spans="6:13" x14ac:dyDescent="0.2">
      <c r="F81" s="35">
        <v>0.58796296296296291</v>
      </c>
      <c r="G81" s="32">
        <v>127.48342803030302</v>
      </c>
      <c r="H81" s="33">
        <f t="shared" si="9"/>
        <v>4500</v>
      </c>
      <c r="I81" s="9">
        <f t="shared" si="7"/>
        <v>22.885101010101025</v>
      </c>
      <c r="J81" s="11">
        <f t="shared" si="8"/>
        <v>1373.1060606060614</v>
      </c>
      <c r="K81" s="11">
        <f t="shared" si="6"/>
        <v>313138.01600915915</v>
      </c>
      <c r="L81" s="11">
        <f t="shared" si="4"/>
        <v>21325778.676485837</v>
      </c>
      <c r="M81" s="12">
        <f t="shared" si="3"/>
        <v>0.49663207663773939</v>
      </c>
    </row>
    <row r="82" spans="6:13" x14ac:dyDescent="0.2">
      <c r="F82" s="35">
        <v>0.58865740740740746</v>
      </c>
      <c r="G82" s="32">
        <v>127.48342803030302</v>
      </c>
      <c r="H82" s="33">
        <f t="shared" si="9"/>
        <v>4560</v>
      </c>
      <c r="I82" s="9">
        <f t="shared" si="7"/>
        <v>22.885101010101025</v>
      </c>
      <c r="J82" s="11">
        <f t="shared" si="8"/>
        <v>1373.1060606060614</v>
      </c>
      <c r="K82" s="11">
        <f t="shared" si="6"/>
        <v>313138.01600915915</v>
      </c>
      <c r="L82" s="11">
        <f t="shared" si="4"/>
        <v>21638916.692494996</v>
      </c>
      <c r="M82" s="12">
        <f t="shared" si="3"/>
        <v>0.50392439573773662</v>
      </c>
    </row>
    <row r="83" spans="6:13" x14ac:dyDescent="0.2">
      <c r="F83" s="35">
        <v>0.58935185185185179</v>
      </c>
      <c r="G83" s="32">
        <v>127.48342803030302</v>
      </c>
      <c r="H83" s="33">
        <f t="shared" si="9"/>
        <v>4620</v>
      </c>
      <c r="I83" s="9">
        <f t="shared" si="7"/>
        <v>22.885101010101025</v>
      </c>
      <c r="J83" s="11">
        <f t="shared" si="8"/>
        <v>1373.1060606060614</v>
      </c>
      <c r="K83" s="11">
        <f t="shared" si="6"/>
        <v>313138.01600915915</v>
      </c>
      <c r="L83" s="11">
        <f t="shared" si="4"/>
        <v>21952054.708504155</v>
      </c>
      <c r="M83" s="12">
        <f t="shared" si="3"/>
        <v>0.51121671483773379</v>
      </c>
    </row>
    <row r="84" spans="6:13" x14ac:dyDescent="0.2">
      <c r="F84" s="35">
        <v>0.59004629629629635</v>
      </c>
      <c r="G84" s="32">
        <v>127.48342803030302</v>
      </c>
      <c r="H84" s="33">
        <f t="shared" si="9"/>
        <v>4680</v>
      </c>
      <c r="I84" s="9">
        <f t="shared" si="7"/>
        <v>22.885101010101025</v>
      </c>
      <c r="J84" s="11">
        <f t="shared" si="8"/>
        <v>1373.1060606060614</v>
      </c>
      <c r="K84" s="11">
        <f t="shared" si="6"/>
        <v>313138.01600915915</v>
      </c>
      <c r="L84" s="11">
        <f t="shared" si="4"/>
        <v>22265192.724513315</v>
      </c>
      <c r="M84" s="12">
        <f t="shared" si="3"/>
        <v>0.51850903393773096</v>
      </c>
    </row>
    <row r="85" spans="6:13" x14ac:dyDescent="0.2">
      <c r="F85" s="35">
        <v>0.59074074074074068</v>
      </c>
      <c r="G85" s="32">
        <v>127.48342803030302</v>
      </c>
      <c r="H85" s="33">
        <f t="shared" si="9"/>
        <v>4740</v>
      </c>
      <c r="I85" s="9">
        <f t="shared" si="7"/>
        <v>22.885101010101025</v>
      </c>
      <c r="J85" s="11">
        <f t="shared" si="8"/>
        <v>1373.1060606060614</v>
      </c>
      <c r="K85" s="11">
        <f t="shared" si="6"/>
        <v>313138.01600915915</v>
      </c>
      <c r="L85" s="11">
        <f t="shared" si="4"/>
        <v>22578330.740522474</v>
      </c>
      <c r="M85" s="12">
        <f t="shared" si="3"/>
        <v>0.52580135303772813</v>
      </c>
    </row>
    <row r="86" spans="6:13" x14ac:dyDescent="0.2">
      <c r="F86" s="35">
        <v>0.59143518518518523</v>
      </c>
      <c r="G86" s="32">
        <v>127.48342803030302</v>
      </c>
      <c r="H86" s="33">
        <f t="shared" si="9"/>
        <v>4800</v>
      </c>
      <c r="I86" s="9">
        <f t="shared" ref="I86:I149" si="10">G86-$C$17</f>
        <v>22.885101010101025</v>
      </c>
      <c r="J86" s="11">
        <f t="shared" si="8"/>
        <v>1373.1060606060614</v>
      </c>
      <c r="K86" s="11">
        <f t="shared" si="6"/>
        <v>313138.01600915915</v>
      </c>
      <c r="L86" s="11">
        <f t="shared" si="4"/>
        <v>22891468.756531633</v>
      </c>
      <c r="M86" s="12">
        <f t="shared" si="3"/>
        <v>0.53309367213772541</v>
      </c>
    </row>
    <row r="87" spans="6:13" x14ac:dyDescent="0.2">
      <c r="F87" s="35">
        <v>0.59212962962962956</v>
      </c>
      <c r="G87" s="32">
        <v>127.0888573232323</v>
      </c>
      <c r="H87" s="33">
        <f t="shared" si="9"/>
        <v>4860</v>
      </c>
      <c r="I87" s="9">
        <f t="shared" si="10"/>
        <v>22.490530303030312</v>
      </c>
      <c r="J87" s="11">
        <f t="shared" si="8"/>
        <v>1361.2689393939402</v>
      </c>
      <c r="K87" s="11">
        <f t="shared" si="6"/>
        <v>310438.55035390775</v>
      </c>
      <c r="L87" s="11">
        <f t="shared" si="4"/>
        <v>23201907.30688554</v>
      </c>
      <c r="M87" s="12">
        <f t="shared" si="3"/>
        <v>0.54032312641789493</v>
      </c>
    </row>
    <row r="88" spans="6:13" x14ac:dyDescent="0.2">
      <c r="F88" s="35">
        <v>0.59282407407407411</v>
      </c>
      <c r="G88" s="32">
        <v>127.48342803030302</v>
      </c>
      <c r="H88" s="33">
        <f t="shared" si="9"/>
        <v>4920</v>
      </c>
      <c r="I88" s="9">
        <f t="shared" si="10"/>
        <v>22.885101010101025</v>
      </c>
      <c r="J88" s="11">
        <f t="shared" si="8"/>
        <v>1361.2689393939402</v>
      </c>
      <c r="K88" s="11">
        <f t="shared" si="6"/>
        <v>310438.55035390775</v>
      </c>
      <c r="L88" s="11">
        <f t="shared" si="4"/>
        <v>23512345.857239448</v>
      </c>
      <c r="M88" s="12">
        <f t="shared" si="3"/>
        <v>0.54755258069806456</v>
      </c>
    </row>
    <row r="89" spans="6:13" x14ac:dyDescent="0.2">
      <c r="F89" s="35">
        <v>0.59351851851851845</v>
      </c>
      <c r="G89" s="32">
        <v>127.0888573232323</v>
      </c>
      <c r="H89" s="33">
        <f t="shared" si="9"/>
        <v>4980</v>
      </c>
      <c r="I89" s="9">
        <f t="shared" si="10"/>
        <v>22.490530303030312</v>
      </c>
      <c r="J89" s="11">
        <f t="shared" si="8"/>
        <v>1361.2689393939402</v>
      </c>
      <c r="K89" s="11">
        <f t="shared" si="6"/>
        <v>310438.55035390775</v>
      </c>
      <c r="L89" s="11">
        <f t="shared" si="4"/>
        <v>23822784.407593355</v>
      </c>
      <c r="M89" s="12">
        <f t="shared" si="3"/>
        <v>0.5547820349782342</v>
      </c>
    </row>
    <row r="90" spans="6:13" x14ac:dyDescent="0.2">
      <c r="F90" s="35">
        <v>0.594212962962963</v>
      </c>
      <c r="G90" s="32">
        <v>127.0888573232323</v>
      </c>
      <c r="H90" s="33">
        <f t="shared" si="9"/>
        <v>5040</v>
      </c>
      <c r="I90" s="9">
        <f t="shared" si="10"/>
        <v>22.490530303030312</v>
      </c>
      <c r="J90" s="11">
        <f t="shared" si="8"/>
        <v>1349.4318181818187</v>
      </c>
      <c r="K90" s="11">
        <f t="shared" si="6"/>
        <v>307739.08469865634</v>
      </c>
      <c r="L90" s="11">
        <f t="shared" si="4"/>
        <v>24130523.492292009</v>
      </c>
      <c r="M90" s="12">
        <f t="shared" si="3"/>
        <v>0.56194862443857618</v>
      </c>
    </row>
    <row r="91" spans="6:13" x14ac:dyDescent="0.2">
      <c r="F91" s="35">
        <v>0.59490740740740744</v>
      </c>
      <c r="G91" s="32">
        <v>127.0888573232323</v>
      </c>
      <c r="H91" s="33">
        <f t="shared" si="9"/>
        <v>5100</v>
      </c>
      <c r="I91" s="9">
        <f t="shared" si="10"/>
        <v>22.490530303030312</v>
      </c>
      <c r="J91" s="11">
        <f t="shared" si="8"/>
        <v>1349.4318181818187</v>
      </c>
      <c r="K91" s="11">
        <f t="shared" si="6"/>
        <v>307739.08469865634</v>
      </c>
      <c r="L91" s="11">
        <f t="shared" si="4"/>
        <v>24438262.576990664</v>
      </c>
      <c r="M91" s="12">
        <f t="shared" si="3"/>
        <v>0.56911521389891828</v>
      </c>
    </row>
    <row r="92" spans="6:13" x14ac:dyDescent="0.2">
      <c r="F92" s="35">
        <v>0.59560185185185188</v>
      </c>
      <c r="G92" s="32">
        <v>127.0888573232323</v>
      </c>
      <c r="H92" s="33">
        <f t="shared" si="9"/>
        <v>5160</v>
      </c>
      <c r="I92" s="9">
        <f t="shared" si="10"/>
        <v>22.490530303030312</v>
      </c>
      <c r="J92" s="11">
        <f t="shared" si="8"/>
        <v>1349.4318181818187</v>
      </c>
      <c r="K92" s="11">
        <f t="shared" si="6"/>
        <v>307739.08469865634</v>
      </c>
      <c r="L92" s="11">
        <f t="shared" si="4"/>
        <v>24746001.661689319</v>
      </c>
      <c r="M92" s="12">
        <f t="shared" si="3"/>
        <v>0.57628180335926027</v>
      </c>
    </row>
    <row r="93" spans="6:13" x14ac:dyDescent="0.2">
      <c r="F93" s="35">
        <v>0.59629629629629632</v>
      </c>
      <c r="G93" s="32">
        <v>127.0888573232323</v>
      </c>
      <c r="H93" s="33">
        <f t="shared" si="9"/>
        <v>5220</v>
      </c>
      <c r="I93" s="9">
        <f t="shared" si="10"/>
        <v>22.490530303030312</v>
      </c>
      <c r="J93" s="11">
        <f t="shared" si="8"/>
        <v>1349.4318181818187</v>
      </c>
      <c r="K93" s="11">
        <f t="shared" si="6"/>
        <v>307739.08469865634</v>
      </c>
      <c r="L93" s="11">
        <f t="shared" si="4"/>
        <v>25053740.746387973</v>
      </c>
      <c r="M93" s="12">
        <f t="shared" si="3"/>
        <v>0.58344839281960226</v>
      </c>
    </row>
    <row r="94" spans="6:13" x14ac:dyDescent="0.2">
      <c r="F94" s="35">
        <v>0.59699074074074077</v>
      </c>
      <c r="G94" s="32">
        <v>127.0888573232323</v>
      </c>
      <c r="H94" s="33">
        <f t="shared" si="9"/>
        <v>5280</v>
      </c>
      <c r="I94" s="9">
        <f t="shared" si="10"/>
        <v>22.490530303030312</v>
      </c>
      <c r="J94" s="11">
        <f t="shared" si="8"/>
        <v>1349.4318181818187</v>
      </c>
      <c r="K94" s="11">
        <f t="shared" si="6"/>
        <v>307739.08469865634</v>
      </c>
      <c r="L94" s="11">
        <f t="shared" si="4"/>
        <v>25361479.831086628</v>
      </c>
      <c r="M94" s="12">
        <f t="shared" si="3"/>
        <v>0.59061498227994436</v>
      </c>
    </row>
    <row r="95" spans="6:13" x14ac:dyDescent="0.2">
      <c r="F95" s="35">
        <v>0.59768518518518521</v>
      </c>
      <c r="G95" s="32">
        <v>127.0888573232323</v>
      </c>
      <c r="H95" s="33">
        <f t="shared" si="9"/>
        <v>5340</v>
      </c>
      <c r="I95" s="9">
        <f t="shared" si="10"/>
        <v>22.490530303030312</v>
      </c>
      <c r="J95" s="11">
        <f t="shared" si="8"/>
        <v>1349.4318181818187</v>
      </c>
      <c r="K95" s="11">
        <f t="shared" si="6"/>
        <v>307739.08469865634</v>
      </c>
      <c r="L95" s="11">
        <f t="shared" si="4"/>
        <v>25669218.915785283</v>
      </c>
      <c r="M95" s="12">
        <f t="shared" si="3"/>
        <v>0.59778157174028634</v>
      </c>
    </row>
    <row r="96" spans="6:13" x14ac:dyDescent="0.2">
      <c r="F96" s="35">
        <v>0.59837962962962965</v>
      </c>
      <c r="G96" s="32">
        <v>126.69428661616161</v>
      </c>
      <c r="H96" s="33">
        <f t="shared" si="9"/>
        <v>5400</v>
      </c>
      <c r="I96" s="9">
        <f t="shared" si="10"/>
        <v>22.095959595959613</v>
      </c>
      <c r="J96" s="11">
        <f t="shared" si="8"/>
        <v>1337.5946969696977</v>
      </c>
      <c r="K96" s="11">
        <f t="shared" si="6"/>
        <v>305039.61904340499</v>
      </c>
      <c r="L96" s="11">
        <f t="shared" si="4"/>
        <v>25974258.534828689</v>
      </c>
      <c r="M96" s="12">
        <f t="shared" si="3"/>
        <v>0.60488529638080091</v>
      </c>
    </row>
    <row r="97" spans="6:13" x14ac:dyDescent="0.2">
      <c r="F97" s="35">
        <v>0.59907407407407409</v>
      </c>
      <c r="G97" s="32">
        <v>127.0888573232323</v>
      </c>
      <c r="H97" s="33">
        <f t="shared" si="9"/>
        <v>5460</v>
      </c>
      <c r="I97" s="9">
        <f t="shared" si="10"/>
        <v>22.490530303030312</v>
      </c>
      <c r="J97" s="11">
        <f t="shared" si="8"/>
        <v>1337.5946969696977</v>
      </c>
      <c r="K97" s="11">
        <f t="shared" si="6"/>
        <v>305039.61904340499</v>
      </c>
      <c r="L97" s="11">
        <f t="shared" si="4"/>
        <v>26279298.153872095</v>
      </c>
      <c r="M97" s="12">
        <f t="shared" si="3"/>
        <v>0.61198902102131536</v>
      </c>
    </row>
    <row r="98" spans="6:13" x14ac:dyDescent="0.2">
      <c r="F98" s="35">
        <v>0.59976851851851853</v>
      </c>
      <c r="G98" s="32">
        <v>126.69428661616161</v>
      </c>
      <c r="H98" s="33">
        <f t="shared" si="9"/>
        <v>5520</v>
      </c>
      <c r="I98" s="9">
        <f t="shared" si="10"/>
        <v>22.095959595959613</v>
      </c>
      <c r="J98" s="11">
        <f t="shared" si="8"/>
        <v>1337.5946969696977</v>
      </c>
      <c r="K98" s="11">
        <f t="shared" si="6"/>
        <v>305039.61904340499</v>
      </c>
      <c r="L98" s="11">
        <f t="shared" si="4"/>
        <v>26584337.772915501</v>
      </c>
      <c r="M98" s="12">
        <f t="shared" si="3"/>
        <v>0.61909274566182992</v>
      </c>
    </row>
    <row r="99" spans="6:13" x14ac:dyDescent="0.2">
      <c r="F99" s="35">
        <v>0.60046296296296298</v>
      </c>
      <c r="G99" s="32">
        <v>126.69428661616161</v>
      </c>
      <c r="H99" s="33">
        <f t="shared" si="9"/>
        <v>5580</v>
      </c>
      <c r="I99" s="9">
        <f t="shared" si="10"/>
        <v>22.095959595959613</v>
      </c>
      <c r="J99" s="11">
        <f t="shared" si="8"/>
        <v>1325.7575757575769</v>
      </c>
      <c r="K99" s="11">
        <f t="shared" si="6"/>
        <v>302340.1533881537</v>
      </c>
      <c r="L99" s="11">
        <f t="shared" si="4"/>
        <v>26886677.926303655</v>
      </c>
      <c r="M99" s="12">
        <f t="shared" si="3"/>
        <v>0.62613360548251684</v>
      </c>
    </row>
    <row r="100" spans="6:13" x14ac:dyDescent="0.2">
      <c r="F100" s="35">
        <v>0.60115740740740742</v>
      </c>
      <c r="G100" s="32">
        <v>126.29971590909089</v>
      </c>
      <c r="H100" s="33">
        <f t="shared" si="9"/>
        <v>5640</v>
      </c>
      <c r="I100" s="9">
        <f t="shared" si="10"/>
        <v>21.7013888888889</v>
      </c>
      <c r="J100" s="11">
        <f t="shared" si="8"/>
        <v>1313.9204545454554</v>
      </c>
      <c r="K100" s="11">
        <f t="shared" si="6"/>
        <v>299640.6877329023</v>
      </c>
      <c r="L100" s="11">
        <f t="shared" si="4"/>
        <v>27186318.614036556</v>
      </c>
      <c r="M100" s="12">
        <f t="shared" si="3"/>
        <v>0.63311160048337622</v>
      </c>
    </row>
    <row r="101" spans="6:13" x14ac:dyDescent="0.2">
      <c r="F101" s="35">
        <v>0.60185185185185186</v>
      </c>
      <c r="G101" s="32">
        <v>126.29971590909089</v>
      </c>
      <c r="H101" s="33">
        <f t="shared" si="9"/>
        <v>5700</v>
      </c>
      <c r="I101" s="9">
        <f t="shared" si="10"/>
        <v>21.7013888888889</v>
      </c>
      <c r="J101" s="11">
        <f t="shared" si="8"/>
        <v>1302.0833333333339</v>
      </c>
      <c r="K101" s="11">
        <f t="shared" si="6"/>
        <v>296941.22207765089</v>
      </c>
      <c r="L101" s="11">
        <f t="shared" si="4"/>
        <v>27483259.836114205</v>
      </c>
      <c r="M101" s="12">
        <f t="shared" si="3"/>
        <v>0.64002673066440796</v>
      </c>
    </row>
    <row r="102" spans="6:13" x14ac:dyDescent="0.2">
      <c r="F102" s="35">
        <v>0.6025462962962963</v>
      </c>
      <c r="G102" s="32">
        <v>125.90514520202019</v>
      </c>
      <c r="H102" s="33">
        <f t="shared" si="9"/>
        <v>5760</v>
      </c>
      <c r="I102" s="9">
        <f t="shared" si="10"/>
        <v>21.306818181818201</v>
      </c>
      <c r="J102" s="11">
        <f t="shared" si="8"/>
        <v>1290.2462121212129</v>
      </c>
      <c r="K102" s="11">
        <f t="shared" si="6"/>
        <v>294241.75642239954</v>
      </c>
      <c r="L102" s="11">
        <f t="shared" si="4"/>
        <v>27777501.592536606</v>
      </c>
      <c r="M102" s="12">
        <f t="shared" si="3"/>
        <v>0.64687899602561227</v>
      </c>
    </row>
    <row r="103" spans="6:13" x14ac:dyDescent="0.2">
      <c r="F103" s="35">
        <v>0.60324074074074074</v>
      </c>
      <c r="G103" s="32">
        <v>126.29971590909089</v>
      </c>
      <c r="H103" s="33">
        <f t="shared" si="9"/>
        <v>5820</v>
      </c>
      <c r="I103" s="9">
        <f t="shared" si="10"/>
        <v>21.7013888888889</v>
      </c>
      <c r="J103" s="11">
        <f t="shared" si="8"/>
        <v>1290.2462121212129</v>
      </c>
      <c r="K103" s="11">
        <f t="shared" si="6"/>
        <v>294241.75642239954</v>
      </c>
      <c r="L103" s="11">
        <f t="shared" si="4"/>
        <v>28071743.348959006</v>
      </c>
      <c r="M103" s="12">
        <f t="shared" si="3"/>
        <v>0.65373126138681648</v>
      </c>
    </row>
    <row r="104" spans="6:13" x14ac:dyDescent="0.2">
      <c r="F104" s="35">
        <v>0.60393518518518519</v>
      </c>
      <c r="G104" s="32">
        <v>126.29971590909089</v>
      </c>
      <c r="H104" s="33">
        <f t="shared" si="9"/>
        <v>5880</v>
      </c>
      <c r="I104" s="9">
        <f t="shared" si="10"/>
        <v>21.7013888888889</v>
      </c>
      <c r="J104" s="11">
        <f t="shared" si="8"/>
        <v>1302.0833333333339</v>
      </c>
      <c r="K104" s="11">
        <f t="shared" si="6"/>
        <v>296941.22207765089</v>
      </c>
      <c r="L104" s="11">
        <f t="shared" si="4"/>
        <v>28368684.571036655</v>
      </c>
      <c r="M104" s="12">
        <f t="shared" si="3"/>
        <v>0.66064639156784832</v>
      </c>
    </row>
    <row r="105" spans="6:13" x14ac:dyDescent="0.2">
      <c r="F105" s="35">
        <v>0.60462962962962963</v>
      </c>
      <c r="G105" s="32">
        <v>126.29971590909089</v>
      </c>
      <c r="H105" s="33">
        <f t="shared" si="9"/>
        <v>5940</v>
      </c>
      <c r="I105" s="9">
        <f t="shared" si="10"/>
        <v>21.7013888888889</v>
      </c>
      <c r="J105" s="11">
        <f t="shared" si="8"/>
        <v>1302.0833333333339</v>
      </c>
      <c r="K105" s="11">
        <f t="shared" si="6"/>
        <v>296941.22207765089</v>
      </c>
      <c r="L105" s="11">
        <f t="shared" si="4"/>
        <v>28665625.793114305</v>
      </c>
      <c r="M105" s="12">
        <f t="shared" si="3"/>
        <v>0.66756152174888006</v>
      </c>
    </row>
    <row r="106" spans="6:13" x14ac:dyDescent="0.2">
      <c r="F106" s="35">
        <v>0.60532407407407407</v>
      </c>
      <c r="G106" s="32">
        <v>126.29971590909089</v>
      </c>
      <c r="H106" s="33">
        <f t="shared" si="9"/>
        <v>6000</v>
      </c>
      <c r="I106" s="9">
        <f t="shared" si="10"/>
        <v>21.7013888888889</v>
      </c>
      <c r="J106" s="11">
        <f t="shared" si="8"/>
        <v>1302.0833333333339</v>
      </c>
      <c r="K106" s="11">
        <f t="shared" si="6"/>
        <v>296941.22207765089</v>
      </c>
      <c r="L106" s="11">
        <f t="shared" si="4"/>
        <v>28962567.015191954</v>
      </c>
      <c r="M106" s="12">
        <f t="shared" si="3"/>
        <v>0.6744766519299118</v>
      </c>
    </row>
    <row r="107" spans="6:13" x14ac:dyDescent="0.2">
      <c r="F107" s="35">
        <v>0.60601851851851851</v>
      </c>
      <c r="G107" s="32">
        <v>126.29971590909089</v>
      </c>
      <c r="H107" s="33">
        <f t="shared" si="9"/>
        <v>6060</v>
      </c>
      <c r="I107" s="9">
        <f t="shared" si="10"/>
        <v>21.7013888888889</v>
      </c>
      <c r="J107" s="11">
        <f t="shared" si="8"/>
        <v>1302.0833333333339</v>
      </c>
      <c r="K107" s="11">
        <f t="shared" si="6"/>
        <v>296941.22207765089</v>
      </c>
      <c r="L107" s="11">
        <f t="shared" si="4"/>
        <v>29259508.237269603</v>
      </c>
      <c r="M107" s="12">
        <f t="shared" si="3"/>
        <v>0.68139178211094364</v>
      </c>
    </row>
    <row r="108" spans="6:13" x14ac:dyDescent="0.2">
      <c r="F108" s="35">
        <v>0.60671296296296295</v>
      </c>
      <c r="G108" s="32">
        <v>126.29971590909089</v>
      </c>
      <c r="H108" s="33">
        <f t="shared" si="9"/>
        <v>6120</v>
      </c>
      <c r="I108" s="9">
        <f t="shared" si="10"/>
        <v>21.7013888888889</v>
      </c>
      <c r="J108" s="11">
        <f t="shared" si="8"/>
        <v>1302.0833333333339</v>
      </c>
      <c r="K108" s="11">
        <f t="shared" si="6"/>
        <v>296941.22207765089</v>
      </c>
      <c r="L108" s="11">
        <f t="shared" si="4"/>
        <v>29556449.459347252</v>
      </c>
      <c r="M108" s="12">
        <f t="shared" si="3"/>
        <v>0.68830691229197538</v>
      </c>
    </row>
    <row r="109" spans="6:13" x14ac:dyDescent="0.2">
      <c r="F109" s="35">
        <v>0.6074074074074074</v>
      </c>
      <c r="G109" s="32">
        <v>126.29971590909089</v>
      </c>
      <c r="H109" s="33">
        <f t="shared" si="9"/>
        <v>6180</v>
      </c>
      <c r="I109" s="9">
        <f t="shared" si="10"/>
        <v>21.7013888888889</v>
      </c>
      <c r="J109" s="11">
        <f t="shared" si="8"/>
        <v>1302.0833333333339</v>
      </c>
      <c r="K109" s="11">
        <f t="shared" si="6"/>
        <v>296941.22207765089</v>
      </c>
      <c r="L109" s="11">
        <f t="shared" si="4"/>
        <v>29853390.681424901</v>
      </c>
      <c r="M109" s="12">
        <f t="shared" si="3"/>
        <v>0.69522204247300712</v>
      </c>
    </row>
    <row r="110" spans="6:13" x14ac:dyDescent="0.2">
      <c r="F110" s="35">
        <v>0.60810185185185184</v>
      </c>
      <c r="G110" s="32">
        <v>126.29971590909089</v>
      </c>
      <c r="H110" s="33">
        <f t="shared" si="9"/>
        <v>6240</v>
      </c>
      <c r="I110" s="9">
        <f t="shared" si="10"/>
        <v>21.7013888888889</v>
      </c>
      <c r="J110" s="11">
        <f t="shared" si="8"/>
        <v>1302.0833333333339</v>
      </c>
      <c r="K110" s="11">
        <f t="shared" si="6"/>
        <v>296941.22207765089</v>
      </c>
      <c r="L110" s="11">
        <f t="shared" si="4"/>
        <v>30150331.90350255</v>
      </c>
      <c r="M110" s="12">
        <f t="shared" si="3"/>
        <v>0.70213717265403897</v>
      </c>
    </row>
    <row r="111" spans="6:13" x14ac:dyDescent="0.2">
      <c r="F111" s="35">
        <v>0.60879629629629628</v>
      </c>
      <c r="G111" s="32">
        <v>126.29971590909089</v>
      </c>
      <c r="H111" s="33">
        <f t="shared" si="9"/>
        <v>6300</v>
      </c>
      <c r="I111" s="9">
        <f t="shared" si="10"/>
        <v>21.7013888888889</v>
      </c>
      <c r="J111" s="11">
        <f t="shared" si="8"/>
        <v>1302.0833333333339</v>
      </c>
      <c r="K111" s="11">
        <f t="shared" si="6"/>
        <v>296941.22207765089</v>
      </c>
      <c r="L111" s="11">
        <f t="shared" si="4"/>
        <v>30447273.125580199</v>
      </c>
      <c r="M111" s="12">
        <f t="shared" si="3"/>
        <v>0.7090523028350707</v>
      </c>
    </row>
    <row r="112" spans="6:13" x14ac:dyDescent="0.2">
      <c r="F112" s="35">
        <v>0.60949074074074072</v>
      </c>
      <c r="G112" s="32">
        <v>126.29971590909089</v>
      </c>
      <c r="H112" s="33">
        <f t="shared" si="9"/>
        <v>6360</v>
      </c>
      <c r="I112" s="9">
        <f t="shared" si="10"/>
        <v>21.7013888888889</v>
      </c>
      <c r="J112" s="11">
        <f t="shared" si="8"/>
        <v>1302.0833333333339</v>
      </c>
      <c r="K112" s="11">
        <f t="shared" si="6"/>
        <v>296941.22207765089</v>
      </c>
      <c r="L112" s="11">
        <f t="shared" si="4"/>
        <v>30744214.347657848</v>
      </c>
      <c r="M112" s="12">
        <f t="shared" si="3"/>
        <v>0.71596743301610244</v>
      </c>
    </row>
    <row r="113" spans="6:13" x14ac:dyDescent="0.2">
      <c r="F113" s="35">
        <v>0.61018518518518516</v>
      </c>
      <c r="G113" s="32">
        <v>125.90514520202019</v>
      </c>
      <c r="H113" s="33">
        <f t="shared" si="9"/>
        <v>6420</v>
      </c>
      <c r="I113" s="9">
        <f t="shared" si="10"/>
        <v>21.306818181818201</v>
      </c>
      <c r="J113" s="11">
        <f t="shared" si="8"/>
        <v>1290.2462121212129</v>
      </c>
      <c r="K113" s="11">
        <f t="shared" si="6"/>
        <v>294241.75642239954</v>
      </c>
      <c r="L113" s="11">
        <f t="shared" si="4"/>
        <v>31038456.104080249</v>
      </c>
      <c r="M113" s="12">
        <f t="shared" si="3"/>
        <v>0.72281969837730675</v>
      </c>
    </row>
    <row r="114" spans="6:13" x14ac:dyDescent="0.2">
      <c r="F114" s="35">
        <v>0.61087962962962961</v>
      </c>
      <c r="G114" s="32">
        <v>125.90514520202019</v>
      </c>
      <c r="H114" s="33">
        <f t="shared" si="9"/>
        <v>6480</v>
      </c>
      <c r="I114" s="9">
        <f t="shared" si="10"/>
        <v>21.306818181818201</v>
      </c>
      <c r="J114" s="11">
        <f t="shared" si="8"/>
        <v>1278.4090909090921</v>
      </c>
      <c r="K114" s="11">
        <f t="shared" si="6"/>
        <v>291542.29076714825</v>
      </c>
      <c r="L114" s="11">
        <f t="shared" si="4"/>
        <v>31329998.394847397</v>
      </c>
      <c r="M114" s="12">
        <f t="shared" si="3"/>
        <v>0.72960909891868342</v>
      </c>
    </row>
    <row r="115" spans="6:13" x14ac:dyDescent="0.2">
      <c r="F115" s="35">
        <v>0.61157407407407405</v>
      </c>
      <c r="G115" s="32">
        <v>125.90514520202019</v>
      </c>
      <c r="H115" s="33">
        <f t="shared" si="9"/>
        <v>6540</v>
      </c>
      <c r="I115" s="9">
        <f t="shared" si="10"/>
        <v>21.306818181818201</v>
      </c>
      <c r="J115" s="11">
        <f t="shared" si="8"/>
        <v>1278.4090909090921</v>
      </c>
      <c r="K115" s="11">
        <f t="shared" si="6"/>
        <v>291542.29076714825</v>
      </c>
      <c r="L115" s="11">
        <f t="shared" si="4"/>
        <v>31621540.685614545</v>
      </c>
      <c r="M115" s="12">
        <f t="shared" si="3"/>
        <v>0.73639849946006009</v>
      </c>
    </row>
    <row r="116" spans="6:13" x14ac:dyDescent="0.2">
      <c r="F116" s="35">
        <v>0.61226851851851849</v>
      </c>
      <c r="G116" s="32">
        <v>125.11600378787878</v>
      </c>
      <c r="H116" s="33">
        <f t="shared" si="9"/>
        <v>6600</v>
      </c>
      <c r="I116" s="9">
        <f t="shared" si="10"/>
        <v>20.517676767676789</v>
      </c>
      <c r="J116" s="11">
        <f t="shared" si="8"/>
        <v>1254.7348484848496</v>
      </c>
      <c r="K116" s="11">
        <f t="shared" si="6"/>
        <v>286143.3594566455</v>
      </c>
      <c r="L116" s="11">
        <f t="shared" si="4"/>
        <v>31907684.045071192</v>
      </c>
      <c r="M116" s="12">
        <f t="shared" si="3"/>
        <v>0.74306217036178179</v>
      </c>
    </row>
    <row r="117" spans="6:13" x14ac:dyDescent="0.2">
      <c r="F117" s="35">
        <v>0.61296296296296293</v>
      </c>
      <c r="G117" s="32">
        <v>124.72143308080807</v>
      </c>
      <c r="H117" s="33">
        <f t="shared" si="9"/>
        <v>6660</v>
      </c>
      <c r="I117" s="9">
        <f t="shared" si="10"/>
        <v>20.123106060606077</v>
      </c>
      <c r="J117" s="11">
        <f t="shared" si="8"/>
        <v>1219.2234848484859</v>
      </c>
      <c r="K117" s="11">
        <f t="shared" si="6"/>
        <v>278044.9624908914</v>
      </c>
      <c r="L117" s="11">
        <f t="shared" si="4"/>
        <v>32185729.007562082</v>
      </c>
      <c r="M117" s="12">
        <f t="shared" si="3"/>
        <v>0.74953724680402056</v>
      </c>
    </row>
    <row r="118" spans="6:13" x14ac:dyDescent="0.2">
      <c r="F118" s="35">
        <v>0.61365740740740737</v>
      </c>
      <c r="G118" s="32">
        <v>124.72143308080807</v>
      </c>
      <c r="H118" s="33">
        <f t="shared" si="9"/>
        <v>6720</v>
      </c>
      <c r="I118" s="9">
        <f t="shared" si="10"/>
        <v>20.123106060606077</v>
      </c>
      <c r="J118" s="11">
        <f t="shared" si="8"/>
        <v>1207.3863636363646</v>
      </c>
      <c r="K118" s="11">
        <f t="shared" si="6"/>
        <v>275345.49683563999</v>
      </c>
      <c r="L118" s="11">
        <f t="shared" si="4"/>
        <v>32461074.504397724</v>
      </c>
      <c r="M118" s="12">
        <f t="shared" si="3"/>
        <v>0.75594945842643191</v>
      </c>
    </row>
    <row r="119" spans="6:13" x14ac:dyDescent="0.2">
      <c r="F119" s="35">
        <v>0.61435185185185182</v>
      </c>
      <c r="G119" s="32">
        <v>124.72143308080807</v>
      </c>
      <c r="H119" s="33">
        <f t="shared" si="9"/>
        <v>6780</v>
      </c>
      <c r="I119" s="9">
        <f t="shared" si="10"/>
        <v>20.123106060606077</v>
      </c>
      <c r="J119" s="11">
        <f t="shared" si="8"/>
        <v>1207.3863636363646</v>
      </c>
      <c r="K119" s="11">
        <f t="shared" si="6"/>
        <v>275345.49683563999</v>
      </c>
      <c r="L119" s="11">
        <f t="shared" si="4"/>
        <v>32736420.001233365</v>
      </c>
      <c r="M119" s="12">
        <f t="shared" si="3"/>
        <v>0.76236167004884337</v>
      </c>
    </row>
    <row r="120" spans="6:13" x14ac:dyDescent="0.2">
      <c r="F120" s="35">
        <v>0.61504629629629626</v>
      </c>
      <c r="G120" s="32">
        <v>124.72143308080807</v>
      </c>
      <c r="H120" s="33">
        <f t="shared" si="9"/>
        <v>6840</v>
      </c>
      <c r="I120" s="9">
        <f t="shared" si="10"/>
        <v>20.123106060606077</v>
      </c>
      <c r="J120" s="11">
        <f t="shared" si="8"/>
        <v>1207.3863636363646</v>
      </c>
      <c r="K120" s="11">
        <f t="shared" si="6"/>
        <v>275345.49683563999</v>
      </c>
      <c r="L120" s="11">
        <f t="shared" si="4"/>
        <v>33011765.498069007</v>
      </c>
      <c r="M120" s="12">
        <f t="shared" si="3"/>
        <v>0.76877388167125471</v>
      </c>
    </row>
    <row r="121" spans="6:13" x14ac:dyDescent="0.2">
      <c r="F121" s="35">
        <v>0.61574074074074081</v>
      </c>
      <c r="G121" s="32">
        <v>125.11600378787878</v>
      </c>
      <c r="H121" s="33">
        <f t="shared" si="9"/>
        <v>6900</v>
      </c>
      <c r="I121" s="9">
        <f t="shared" si="10"/>
        <v>20.517676767676789</v>
      </c>
      <c r="J121" s="11">
        <f t="shared" si="8"/>
        <v>1219.2234848484859</v>
      </c>
      <c r="K121" s="11">
        <f t="shared" si="6"/>
        <v>278044.9624908914</v>
      </c>
      <c r="L121" s="11">
        <f t="shared" si="4"/>
        <v>33289810.460559897</v>
      </c>
      <c r="M121" s="12">
        <f t="shared" si="3"/>
        <v>0.77524895811349348</v>
      </c>
    </row>
    <row r="122" spans="6:13" x14ac:dyDescent="0.2">
      <c r="F122" s="35">
        <v>0.61643518518518514</v>
      </c>
      <c r="G122" s="32">
        <v>125.11600378787878</v>
      </c>
      <c r="H122" s="33">
        <f t="shared" si="9"/>
        <v>6960</v>
      </c>
      <c r="I122" s="9">
        <f t="shared" si="10"/>
        <v>20.517676767676789</v>
      </c>
      <c r="J122" s="11">
        <f t="shared" si="8"/>
        <v>1231.0606060606074</v>
      </c>
      <c r="K122" s="11">
        <f t="shared" si="6"/>
        <v>280744.4281461428</v>
      </c>
      <c r="L122" s="11">
        <f t="shared" si="4"/>
        <v>33570554.888706043</v>
      </c>
      <c r="M122" s="12">
        <f t="shared" si="3"/>
        <v>0.78178689937556001</v>
      </c>
    </row>
    <row r="123" spans="6:13" x14ac:dyDescent="0.2">
      <c r="F123" s="35">
        <v>0.61712962962962969</v>
      </c>
      <c r="G123" s="32">
        <v>125.11600378787878</v>
      </c>
      <c r="H123" s="33">
        <f>H122+60</f>
        <v>7020</v>
      </c>
      <c r="I123" s="9">
        <f t="shared" si="10"/>
        <v>20.517676767676789</v>
      </c>
      <c r="J123" s="11">
        <f>AVERAGE(I122:I123)*(H123-H122)</f>
        <v>1231.0606060606074</v>
      </c>
      <c r="K123" s="11">
        <f t="shared" si="6"/>
        <v>280744.4281461428</v>
      </c>
      <c r="L123" s="11">
        <f>L122+K123</f>
        <v>33851299.31685219</v>
      </c>
      <c r="M123" s="12">
        <f t="shared" si="3"/>
        <v>0.78832484063762653</v>
      </c>
    </row>
    <row r="124" spans="6:13" x14ac:dyDescent="0.2">
      <c r="F124" s="35">
        <v>0.61782407407407403</v>
      </c>
      <c r="G124" s="32">
        <v>124.72143308080807</v>
      </c>
      <c r="H124" s="33">
        <f t="shared" si="9"/>
        <v>7080</v>
      </c>
      <c r="I124" s="9">
        <f t="shared" si="10"/>
        <v>20.123106060606077</v>
      </c>
      <c r="J124" s="11">
        <f t="shared" si="8"/>
        <v>1219.2234848484859</v>
      </c>
      <c r="K124" s="11">
        <f t="shared" si="6"/>
        <v>278044.9624908914</v>
      </c>
      <c r="L124" s="11">
        <f t="shared" si="4"/>
        <v>34129344.279343084</v>
      </c>
      <c r="M124" s="12">
        <f t="shared" si="3"/>
        <v>0.79479991707986553</v>
      </c>
    </row>
    <row r="125" spans="6:13" x14ac:dyDescent="0.2">
      <c r="F125" s="35">
        <v>0.61851851851851858</v>
      </c>
      <c r="G125" s="32">
        <v>124.72143308080807</v>
      </c>
      <c r="H125" s="33">
        <f t="shared" si="9"/>
        <v>7140</v>
      </c>
      <c r="I125" s="9">
        <f t="shared" si="10"/>
        <v>20.123106060606077</v>
      </c>
      <c r="J125" s="11">
        <f t="shared" si="8"/>
        <v>1207.3863636363646</v>
      </c>
      <c r="K125" s="11">
        <f t="shared" si="6"/>
        <v>275345.49683563999</v>
      </c>
      <c r="L125" s="11">
        <f t="shared" si="4"/>
        <v>34404689.776178725</v>
      </c>
      <c r="M125" s="12">
        <f t="shared" si="3"/>
        <v>0.80121212870227687</v>
      </c>
    </row>
    <row r="126" spans="6:13" x14ac:dyDescent="0.2">
      <c r="F126" s="35">
        <v>0.61921296296296291</v>
      </c>
      <c r="G126" s="32">
        <v>124.72143308080807</v>
      </c>
      <c r="H126" s="33">
        <f t="shared" si="9"/>
        <v>7200</v>
      </c>
      <c r="I126" s="9">
        <f t="shared" si="10"/>
        <v>20.123106060606077</v>
      </c>
      <c r="J126" s="11">
        <f t="shared" si="8"/>
        <v>1207.3863636363646</v>
      </c>
      <c r="K126" s="11">
        <f t="shared" si="6"/>
        <v>275345.49683563999</v>
      </c>
      <c r="L126" s="11">
        <f t="shared" si="4"/>
        <v>34680035.273014367</v>
      </c>
      <c r="M126" s="12">
        <f t="shared" si="3"/>
        <v>0.80762434032468822</v>
      </c>
    </row>
    <row r="127" spans="6:13" x14ac:dyDescent="0.2">
      <c r="F127" s="35">
        <v>0.61990740740740746</v>
      </c>
      <c r="G127" s="32">
        <v>124.72143308080807</v>
      </c>
      <c r="H127" s="33">
        <f t="shared" si="9"/>
        <v>7260</v>
      </c>
      <c r="I127" s="9">
        <f t="shared" si="10"/>
        <v>20.123106060606077</v>
      </c>
      <c r="J127" s="11">
        <f t="shared" si="8"/>
        <v>1207.3863636363646</v>
      </c>
      <c r="K127" s="11">
        <f t="shared" si="6"/>
        <v>275345.49683563999</v>
      </c>
      <c r="L127" s="11">
        <f t="shared" si="4"/>
        <v>34955380.769850008</v>
      </c>
      <c r="M127" s="12">
        <f t="shared" si="3"/>
        <v>0.81403655194709956</v>
      </c>
    </row>
    <row r="128" spans="6:13" x14ac:dyDescent="0.2">
      <c r="F128" s="35">
        <v>0.62060185185185179</v>
      </c>
      <c r="G128" s="32">
        <v>124.72143308080807</v>
      </c>
      <c r="H128" s="33">
        <f t="shared" si="9"/>
        <v>7320</v>
      </c>
      <c r="I128" s="9">
        <f t="shared" si="10"/>
        <v>20.123106060606077</v>
      </c>
      <c r="J128" s="11">
        <f t="shared" si="8"/>
        <v>1207.3863636363646</v>
      </c>
      <c r="K128" s="11">
        <f t="shared" si="6"/>
        <v>275345.49683563999</v>
      </c>
      <c r="L128" s="11">
        <f t="shared" si="4"/>
        <v>35230726.26668565</v>
      </c>
      <c r="M128" s="12">
        <f t="shared" si="3"/>
        <v>0.82044876356951091</v>
      </c>
    </row>
    <row r="129" spans="6:13" x14ac:dyDescent="0.2">
      <c r="F129" s="35">
        <v>0.62129629629629635</v>
      </c>
      <c r="G129" s="32">
        <v>124.72143308080807</v>
      </c>
      <c r="H129" s="33">
        <f t="shared" si="9"/>
        <v>7380</v>
      </c>
      <c r="I129" s="9">
        <f t="shared" si="10"/>
        <v>20.123106060606077</v>
      </c>
      <c r="J129" s="11">
        <f t="shared" si="8"/>
        <v>1207.3863636363646</v>
      </c>
      <c r="K129" s="11">
        <f t="shared" si="6"/>
        <v>275345.49683563999</v>
      </c>
      <c r="L129" s="11">
        <f t="shared" si="4"/>
        <v>35506071.763521291</v>
      </c>
      <c r="M129" s="12">
        <f t="shared" si="3"/>
        <v>0.82686097519192225</v>
      </c>
    </row>
    <row r="130" spans="6:13" x14ac:dyDescent="0.2">
      <c r="F130" s="35">
        <v>0.62199074074074068</v>
      </c>
      <c r="G130" s="32">
        <v>124.72143308080807</v>
      </c>
      <c r="H130" s="33">
        <f t="shared" si="9"/>
        <v>7440</v>
      </c>
      <c r="I130" s="9">
        <f t="shared" si="10"/>
        <v>20.123106060606077</v>
      </c>
      <c r="J130" s="11">
        <f t="shared" si="8"/>
        <v>1207.3863636363646</v>
      </c>
      <c r="K130" s="11">
        <f t="shared" si="6"/>
        <v>275345.49683563999</v>
      </c>
      <c r="L130" s="11">
        <f t="shared" si="4"/>
        <v>35781417.260356933</v>
      </c>
      <c r="M130" s="12">
        <f t="shared" si="3"/>
        <v>0.83327318681433371</v>
      </c>
    </row>
    <row r="131" spans="6:13" x14ac:dyDescent="0.2">
      <c r="F131" s="35">
        <v>0.62268518518518523</v>
      </c>
      <c r="G131" s="32">
        <v>124.72143308080807</v>
      </c>
      <c r="H131" s="33">
        <f t="shared" si="9"/>
        <v>7500</v>
      </c>
      <c r="I131" s="9">
        <f t="shared" si="10"/>
        <v>20.123106060606077</v>
      </c>
      <c r="J131" s="11">
        <f t="shared" si="8"/>
        <v>1207.3863636363646</v>
      </c>
      <c r="K131" s="11">
        <f t="shared" si="6"/>
        <v>275345.49683563999</v>
      </c>
      <c r="L131" s="11">
        <f t="shared" si="4"/>
        <v>36056762.757192574</v>
      </c>
      <c r="M131" s="12">
        <f t="shared" si="3"/>
        <v>0.83968539843674506</v>
      </c>
    </row>
    <row r="132" spans="6:13" x14ac:dyDescent="0.2">
      <c r="F132" s="35">
        <v>0.62337962962962956</v>
      </c>
      <c r="G132" s="32">
        <v>124.72143308080807</v>
      </c>
      <c r="H132" s="33">
        <f t="shared" si="9"/>
        <v>7560</v>
      </c>
      <c r="I132" s="9">
        <f t="shared" si="10"/>
        <v>20.123106060606077</v>
      </c>
      <c r="J132" s="11">
        <f t="shared" si="8"/>
        <v>1207.3863636363646</v>
      </c>
      <c r="K132" s="11">
        <f t="shared" si="6"/>
        <v>275345.49683563999</v>
      </c>
      <c r="L132" s="11">
        <f t="shared" si="4"/>
        <v>36332108.254028216</v>
      </c>
      <c r="M132" s="12">
        <f t="shared" si="3"/>
        <v>0.8460976100591564</v>
      </c>
    </row>
    <row r="133" spans="6:13" x14ac:dyDescent="0.2">
      <c r="F133" s="35">
        <v>0.62407407407407411</v>
      </c>
      <c r="G133" s="32">
        <v>124.72143308080807</v>
      </c>
      <c r="H133" s="33">
        <f t="shared" si="9"/>
        <v>7620</v>
      </c>
      <c r="I133" s="9">
        <f t="shared" si="10"/>
        <v>20.123106060606077</v>
      </c>
      <c r="J133" s="11">
        <f t="shared" si="8"/>
        <v>1207.3863636363646</v>
      </c>
      <c r="K133" s="11">
        <f t="shared" si="6"/>
        <v>275345.49683563999</v>
      </c>
      <c r="L133" s="11">
        <f t="shared" si="4"/>
        <v>36607453.750863858</v>
      </c>
      <c r="M133" s="12">
        <f t="shared" si="3"/>
        <v>0.85250982168156775</v>
      </c>
    </row>
    <row r="134" spans="6:13" x14ac:dyDescent="0.2">
      <c r="F134" s="35">
        <v>0.62476851851851845</v>
      </c>
      <c r="G134" s="32">
        <v>124.72143308080807</v>
      </c>
      <c r="H134" s="33">
        <f t="shared" si="9"/>
        <v>7680</v>
      </c>
      <c r="I134" s="9">
        <f t="shared" si="10"/>
        <v>20.123106060606077</v>
      </c>
      <c r="J134" s="11">
        <f t="shared" si="8"/>
        <v>1207.3863636363646</v>
      </c>
      <c r="K134" s="11">
        <f t="shared" si="6"/>
        <v>275345.49683563999</v>
      </c>
      <c r="L134" s="11">
        <f t="shared" si="4"/>
        <v>36882799.247699499</v>
      </c>
      <c r="M134" s="12">
        <f t="shared" si="3"/>
        <v>0.85892203330397909</v>
      </c>
    </row>
    <row r="135" spans="6:13" x14ac:dyDescent="0.2">
      <c r="F135" s="35">
        <v>0.625462962962963</v>
      </c>
      <c r="G135" s="32">
        <v>125.51057449494948</v>
      </c>
      <c r="H135" s="33">
        <f t="shared" si="9"/>
        <v>7740</v>
      </c>
      <c r="I135" s="9">
        <f t="shared" si="10"/>
        <v>20.912247474747488</v>
      </c>
      <c r="J135" s="11">
        <f t="shared" si="8"/>
        <v>1231.0606060606069</v>
      </c>
      <c r="K135" s="11">
        <f t="shared" si="6"/>
        <v>280744.42814614269</v>
      </c>
      <c r="L135" s="11">
        <f t="shared" si="4"/>
        <v>37163543.675845645</v>
      </c>
      <c r="M135" s="12">
        <f t="shared" si="3"/>
        <v>0.86545997456604562</v>
      </c>
    </row>
    <row r="136" spans="6:13" x14ac:dyDescent="0.2">
      <c r="F136" s="35">
        <v>0.62615740740740744</v>
      </c>
      <c r="G136" s="32">
        <v>125.51057449494948</v>
      </c>
      <c r="H136" s="33">
        <f t="shared" si="9"/>
        <v>7800</v>
      </c>
      <c r="I136" s="9">
        <f t="shared" si="10"/>
        <v>20.912247474747488</v>
      </c>
      <c r="J136" s="11">
        <f t="shared" si="8"/>
        <v>1254.7348484848494</v>
      </c>
      <c r="K136" s="11">
        <f t="shared" si="6"/>
        <v>286143.35945664544</v>
      </c>
      <c r="L136" s="11">
        <f t="shared" si="4"/>
        <v>37449687.035302289</v>
      </c>
      <c r="M136" s="12">
        <f t="shared" si="3"/>
        <v>0.87212364546776711</v>
      </c>
    </row>
    <row r="137" spans="6:13" x14ac:dyDescent="0.2">
      <c r="F137" s="35">
        <v>0.62685185185185188</v>
      </c>
      <c r="G137" s="32">
        <v>125.90514520202019</v>
      </c>
      <c r="H137" s="33">
        <f t="shared" si="9"/>
        <v>7860</v>
      </c>
      <c r="I137" s="9">
        <f t="shared" si="10"/>
        <v>21.306818181818201</v>
      </c>
      <c r="J137" s="11">
        <f t="shared" si="8"/>
        <v>1266.5719696969707</v>
      </c>
      <c r="K137" s="11">
        <f t="shared" si="6"/>
        <v>288842.82511189685</v>
      </c>
      <c r="L137" s="11">
        <f t="shared" si="4"/>
        <v>37738529.860414185</v>
      </c>
      <c r="M137" s="12">
        <f t="shared" si="3"/>
        <v>0.87885018118931624</v>
      </c>
    </row>
    <row r="138" spans="6:13" x14ac:dyDescent="0.2">
      <c r="F138" s="35">
        <v>0.62754629629629632</v>
      </c>
      <c r="G138" s="32">
        <v>125.51057449494948</v>
      </c>
      <c r="H138" s="33">
        <f t="shared" ref="H138:H168" si="11">H137+60</f>
        <v>7920</v>
      </c>
      <c r="I138" s="9">
        <f t="shared" si="10"/>
        <v>20.912247474747488</v>
      </c>
      <c r="J138" s="11">
        <f t="shared" si="8"/>
        <v>1266.5719696969707</v>
      </c>
      <c r="K138" s="11">
        <f t="shared" si="6"/>
        <v>288842.82511189685</v>
      </c>
      <c r="L138" s="11">
        <f t="shared" si="4"/>
        <v>38027372.68552608</v>
      </c>
      <c r="M138" s="12">
        <f t="shared" si="3"/>
        <v>0.88557671691086537</v>
      </c>
    </row>
    <row r="139" spans="6:13" x14ac:dyDescent="0.2">
      <c r="F139" s="35">
        <v>0.62824074074074077</v>
      </c>
      <c r="G139" s="32">
        <v>125.11600378787878</v>
      </c>
      <c r="H139" s="33">
        <f t="shared" si="11"/>
        <v>7980</v>
      </c>
      <c r="I139" s="9">
        <f t="shared" si="10"/>
        <v>20.517676767676789</v>
      </c>
      <c r="J139" s="11">
        <f t="shared" si="8"/>
        <v>1242.8977272727284</v>
      </c>
      <c r="K139" s="11">
        <f t="shared" si="6"/>
        <v>283443.89380139415</v>
      </c>
      <c r="L139" s="11">
        <f t="shared" si="4"/>
        <v>38310816.579327472</v>
      </c>
      <c r="M139" s="12">
        <f t="shared" si="3"/>
        <v>0.89217752299275932</v>
      </c>
    </row>
    <row r="140" spans="6:13" x14ac:dyDescent="0.2">
      <c r="F140" s="35">
        <v>0.62893518518518521</v>
      </c>
      <c r="G140" s="32">
        <v>124.72143308080807</v>
      </c>
      <c r="H140" s="33">
        <f t="shared" si="11"/>
        <v>8040</v>
      </c>
      <c r="I140" s="9">
        <f t="shared" si="10"/>
        <v>20.123106060606077</v>
      </c>
      <c r="J140" s="11">
        <f t="shared" si="8"/>
        <v>1219.2234848484859</v>
      </c>
      <c r="K140" s="11">
        <f t="shared" si="6"/>
        <v>278044.9624908914</v>
      </c>
      <c r="L140" s="11">
        <f t="shared" si="4"/>
        <v>38588861.541818365</v>
      </c>
      <c r="M140" s="12">
        <f t="shared" si="3"/>
        <v>0.8986525994349982</v>
      </c>
    </row>
    <row r="141" spans="6:13" x14ac:dyDescent="0.2">
      <c r="F141" s="35">
        <v>0.62962962962962965</v>
      </c>
      <c r="G141" s="32">
        <v>124.32686237373736</v>
      </c>
      <c r="H141" s="33">
        <f t="shared" si="11"/>
        <v>8100</v>
      </c>
      <c r="I141" s="9">
        <f t="shared" si="10"/>
        <v>19.728535353535364</v>
      </c>
      <c r="J141" s="11">
        <f t="shared" si="8"/>
        <v>1195.5492424242432</v>
      </c>
      <c r="K141" s="11">
        <f t="shared" si="6"/>
        <v>272646.03118038859</v>
      </c>
      <c r="L141" s="11">
        <f t="shared" si="4"/>
        <v>38861507.572998755</v>
      </c>
      <c r="M141" s="12">
        <f t="shared" si="3"/>
        <v>0.90500194623758201</v>
      </c>
    </row>
    <row r="142" spans="6:13" x14ac:dyDescent="0.2">
      <c r="F142" s="35">
        <v>0.63032407407407409</v>
      </c>
      <c r="G142" s="32">
        <v>124.32686237373736</v>
      </c>
      <c r="H142" s="33">
        <f t="shared" si="11"/>
        <v>8160</v>
      </c>
      <c r="I142" s="9">
        <f t="shared" si="10"/>
        <v>19.728535353535364</v>
      </c>
      <c r="J142" s="11">
        <f t="shared" si="8"/>
        <v>1183.7121212121219</v>
      </c>
      <c r="K142" s="11">
        <f t="shared" si="6"/>
        <v>269946.56552513718</v>
      </c>
      <c r="L142" s="11">
        <f t="shared" si="4"/>
        <v>39131454.138523892</v>
      </c>
      <c r="M142" s="12">
        <f t="shared" si="3"/>
        <v>0.91128842822033818</v>
      </c>
    </row>
    <row r="143" spans="6:13" x14ac:dyDescent="0.2">
      <c r="F143" s="35">
        <v>0.63101851851851853</v>
      </c>
      <c r="G143" s="32">
        <v>124.32686237373736</v>
      </c>
      <c r="H143" s="33">
        <f t="shared" si="11"/>
        <v>8220</v>
      </c>
      <c r="I143" s="9">
        <f t="shared" si="10"/>
        <v>19.728535353535364</v>
      </c>
      <c r="J143" s="11">
        <f t="shared" si="8"/>
        <v>1183.7121212121219</v>
      </c>
      <c r="K143" s="11">
        <f t="shared" si="6"/>
        <v>269946.56552513718</v>
      </c>
      <c r="L143" s="11">
        <f t="shared" si="4"/>
        <v>39401400.704049028</v>
      </c>
      <c r="M143" s="12">
        <f t="shared" si="3"/>
        <v>0.91757491020309434</v>
      </c>
    </row>
    <row r="144" spans="6:13" x14ac:dyDescent="0.2">
      <c r="F144" s="35">
        <v>0.63171296296296298</v>
      </c>
      <c r="G144" s="32">
        <v>123.93229166666666</v>
      </c>
      <c r="H144" s="33">
        <f t="shared" si="11"/>
        <v>8280</v>
      </c>
      <c r="I144" s="9">
        <f t="shared" si="10"/>
        <v>19.333964646464665</v>
      </c>
      <c r="J144" s="11">
        <f t="shared" si="8"/>
        <v>1171.8750000000009</v>
      </c>
      <c r="K144" s="11">
        <f t="shared" si="6"/>
        <v>267247.09986988583</v>
      </c>
      <c r="L144" s="11">
        <f t="shared" si="4"/>
        <v>39668647.803918913</v>
      </c>
      <c r="M144" s="12">
        <f t="shared" si="3"/>
        <v>0.92379852736602297</v>
      </c>
    </row>
    <row r="145" spans="6:13" x14ac:dyDescent="0.2">
      <c r="F145" s="35">
        <v>0.63240740740740742</v>
      </c>
      <c r="G145" s="32">
        <v>123.93229166666666</v>
      </c>
      <c r="H145" s="33">
        <f t="shared" si="11"/>
        <v>8340</v>
      </c>
      <c r="I145" s="9">
        <f t="shared" si="10"/>
        <v>19.333964646464665</v>
      </c>
      <c r="J145" s="11">
        <f t="shared" si="8"/>
        <v>1160.0378787878799</v>
      </c>
      <c r="K145" s="11">
        <f t="shared" si="6"/>
        <v>264547.63421463454</v>
      </c>
      <c r="L145" s="11">
        <f t="shared" si="4"/>
        <v>39933195.438133545</v>
      </c>
      <c r="M145" s="12">
        <f t="shared" si="3"/>
        <v>0.92995927970912395</v>
      </c>
    </row>
    <row r="146" spans="6:13" x14ac:dyDescent="0.2">
      <c r="F146" s="35">
        <v>0.63310185185185186</v>
      </c>
      <c r="G146" s="32">
        <v>123.93229166666666</v>
      </c>
      <c r="H146" s="33">
        <f t="shared" si="11"/>
        <v>8400</v>
      </c>
      <c r="I146" s="9">
        <f t="shared" si="10"/>
        <v>19.333964646464665</v>
      </c>
      <c r="J146" s="11">
        <f t="shared" si="8"/>
        <v>1160.0378787878799</v>
      </c>
      <c r="K146" s="11">
        <f t="shared" si="6"/>
        <v>264547.63421463454</v>
      </c>
      <c r="L146" s="11">
        <f t="shared" si="4"/>
        <v>40197743.072348177</v>
      </c>
      <c r="M146" s="12">
        <f t="shared" si="3"/>
        <v>0.93612003205222505</v>
      </c>
    </row>
    <row r="147" spans="6:13" x14ac:dyDescent="0.2">
      <c r="F147" s="35">
        <v>0.6337962962962963</v>
      </c>
      <c r="G147" s="32">
        <v>123.93229166666666</v>
      </c>
      <c r="H147" s="33">
        <f t="shared" si="11"/>
        <v>8460</v>
      </c>
      <c r="I147" s="9">
        <f t="shared" si="10"/>
        <v>19.333964646464665</v>
      </c>
      <c r="J147" s="11">
        <f t="shared" si="8"/>
        <v>1160.0378787878799</v>
      </c>
      <c r="K147" s="11">
        <f t="shared" si="6"/>
        <v>264547.63421463454</v>
      </c>
      <c r="L147" s="11">
        <f t="shared" si="4"/>
        <v>40462290.70656281</v>
      </c>
      <c r="M147" s="12">
        <f t="shared" si="3"/>
        <v>0.94228078439532603</v>
      </c>
    </row>
    <row r="148" spans="6:13" x14ac:dyDescent="0.2">
      <c r="F148" s="35">
        <v>0.63449074074074074</v>
      </c>
      <c r="G148" s="32">
        <v>123.93229166666666</v>
      </c>
      <c r="H148" s="33">
        <f t="shared" si="11"/>
        <v>8520</v>
      </c>
      <c r="I148" s="9">
        <f t="shared" si="10"/>
        <v>19.333964646464665</v>
      </c>
      <c r="J148" s="11">
        <f t="shared" si="8"/>
        <v>1160.0378787878799</v>
      </c>
      <c r="K148" s="11">
        <f t="shared" si="6"/>
        <v>264547.63421463454</v>
      </c>
      <c r="L148" s="11">
        <f t="shared" si="4"/>
        <v>40726838.340777442</v>
      </c>
      <c r="M148" s="12">
        <f t="shared" si="3"/>
        <v>0.94844153673842702</v>
      </c>
    </row>
    <row r="149" spans="6:13" x14ac:dyDescent="0.2">
      <c r="F149" s="35">
        <v>0.63518518518518519</v>
      </c>
      <c r="G149" s="32">
        <v>123.53772095959594</v>
      </c>
      <c r="H149" s="33">
        <f t="shared" si="11"/>
        <v>8580</v>
      </c>
      <c r="I149" s="9">
        <f t="shared" si="10"/>
        <v>18.939393939393952</v>
      </c>
      <c r="J149" s="11">
        <f t="shared" si="8"/>
        <v>1148.2007575757584</v>
      </c>
      <c r="K149" s="11">
        <f t="shared" si="6"/>
        <v>261848.16855938311</v>
      </c>
      <c r="L149" s="11">
        <f t="shared" si="4"/>
        <v>40988686.509336822</v>
      </c>
      <c r="M149" s="12">
        <f t="shared" si="3"/>
        <v>0.95453942426170046</v>
      </c>
    </row>
    <row r="150" spans="6:13" x14ac:dyDescent="0.2">
      <c r="F150" s="35">
        <v>0.63587962962962963</v>
      </c>
      <c r="G150" s="32">
        <v>123.53772095959594</v>
      </c>
      <c r="H150" s="33">
        <f t="shared" si="11"/>
        <v>8640</v>
      </c>
      <c r="I150" s="9">
        <f t="shared" ref="I150:I168" si="12">G150-$C$17</f>
        <v>18.939393939393952</v>
      </c>
      <c r="J150" s="11">
        <f t="shared" si="8"/>
        <v>1136.3636363636372</v>
      </c>
      <c r="K150" s="11">
        <f t="shared" si="6"/>
        <v>259148.70290413173</v>
      </c>
      <c r="L150" s="11">
        <f t="shared" si="4"/>
        <v>41247835.212240957</v>
      </c>
      <c r="M150" s="12">
        <f t="shared" si="3"/>
        <v>0.96057444696514649</v>
      </c>
    </row>
    <row r="151" spans="6:13" x14ac:dyDescent="0.2">
      <c r="F151" s="35">
        <v>0.63657407407407407</v>
      </c>
      <c r="G151" s="32">
        <v>123.14315025252525</v>
      </c>
      <c r="H151" s="33">
        <f t="shared" si="11"/>
        <v>8700</v>
      </c>
      <c r="I151" s="9">
        <f t="shared" si="12"/>
        <v>18.544823232323253</v>
      </c>
      <c r="J151" s="11">
        <f t="shared" si="8"/>
        <v>1124.5265151515162</v>
      </c>
      <c r="K151" s="11">
        <f t="shared" si="6"/>
        <v>256449.23724888041</v>
      </c>
      <c r="L151" s="11">
        <f t="shared" si="4"/>
        <v>41504284.449489839</v>
      </c>
      <c r="M151" s="12">
        <f t="shared" si="3"/>
        <v>0.96654660484876498</v>
      </c>
    </row>
    <row r="152" spans="6:13" x14ac:dyDescent="0.2">
      <c r="F152" s="35">
        <v>0.63726851851851851</v>
      </c>
      <c r="G152" s="32">
        <v>123.14315025252525</v>
      </c>
      <c r="H152" s="33">
        <f t="shared" si="11"/>
        <v>8760</v>
      </c>
      <c r="I152" s="9">
        <f t="shared" si="12"/>
        <v>18.544823232323253</v>
      </c>
      <c r="J152" s="11">
        <f t="shared" si="8"/>
        <v>1112.6893939393951</v>
      </c>
      <c r="K152" s="11">
        <f t="shared" si="6"/>
        <v>253749.77159362906</v>
      </c>
      <c r="L152" s="11">
        <f t="shared" si="4"/>
        <v>41758034.22108347</v>
      </c>
      <c r="M152" s="12">
        <f t="shared" si="3"/>
        <v>0.97245589791255582</v>
      </c>
    </row>
    <row r="153" spans="6:13" x14ac:dyDescent="0.2">
      <c r="F153" s="35">
        <v>0.63796296296296295</v>
      </c>
      <c r="G153" s="32">
        <v>123.14315025252525</v>
      </c>
      <c r="H153" s="33">
        <f t="shared" si="11"/>
        <v>8820</v>
      </c>
      <c r="I153" s="9">
        <f t="shared" si="12"/>
        <v>18.544823232323253</v>
      </c>
      <c r="J153" s="11">
        <f t="shared" si="8"/>
        <v>1112.6893939393951</v>
      </c>
      <c r="K153" s="11">
        <f t="shared" si="6"/>
        <v>253749.77159362906</v>
      </c>
      <c r="L153" s="11">
        <f t="shared" si="4"/>
        <v>42011783.9926771</v>
      </c>
      <c r="M153" s="12">
        <f t="shared" si="3"/>
        <v>0.97836519097634667</v>
      </c>
    </row>
    <row r="154" spans="6:13" x14ac:dyDescent="0.2">
      <c r="F154" s="35">
        <v>0.6386574074074074</v>
      </c>
      <c r="G154" s="32">
        <v>122.35400883838382</v>
      </c>
      <c r="H154" s="33">
        <f t="shared" si="11"/>
        <v>8880</v>
      </c>
      <c r="I154" s="9">
        <f t="shared" si="12"/>
        <v>17.755681818181827</v>
      </c>
      <c r="J154" s="11">
        <f t="shared" si="8"/>
        <v>1089.0151515151524</v>
      </c>
      <c r="K154" s="11">
        <f t="shared" si="6"/>
        <v>248350.84028312625</v>
      </c>
      <c r="L154" s="11">
        <f t="shared" si="4"/>
        <v>42260134.832960226</v>
      </c>
      <c r="M154" s="12">
        <f t="shared" si="3"/>
        <v>0.98414875440048233</v>
      </c>
    </row>
    <row r="155" spans="6:13" x14ac:dyDescent="0.2">
      <c r="F155" s="35">
        <v>0.63935185185185184</v>
      </c>
      <c r="G155" s="32">
        <v>119.59201388888887</v>
      </c>
      <c r="H155" s="33">
        <f t="shared" si="11"/>
        <v>8940</v>
      </c>
      <c r="I155" s="9">
        <f t="shared" si="12"/>
        <v>14.993686868686879</v>
      </c>
      <c r="J155" s="11">
        <f t="shared" si="8"/>
        <v>982.48106060606119</v>
      </c>
      <c r="K155" s="11">
        <f t="shared" si="6"/>
        <v>224055.64938586386</v>
      </c>
      <c r="L155" s="11">
        <f t="shared" si="4"/>
        <v>42484190.482346088</v>
      </c>
      <c r="M155" s="12">
        <f t="shared" si="3"/>
        <v>0.98936653444616995</v>
      </c>
    </row>
    <row r="156" spans="6:13" x14ac:dyDescent="0.2">
      <c r="F156" s="35">
        <v>0.64004629629629628</v>
      </c>
      <c r="G156" s="32">
        <v>115.64630681818181</v>
      </c>
      <c r="H156" s="33">
        <f t="shared" si="11"/>
        <v>9000</v>
      </c>
      <c r="I156" s="9">
        <f t="shared" si="12"/>
        <v>11.047979797979821</v>
      </c>
      <c r="J156" s="11">
        <f t="shared" si="8"/>
        <v>781.25000000000102</v>
      </c>
      <c r="K156" s="11">
        <f t="shared" si="6"/>
        <v>178164.73324659068</v>
      </c>
      <c r="L156" s="11">
        <f t="shared" si="4"/>
        <v>42662355.215592675</v>
      </c>
      <c r="M156" s="12">
        <f t="shared" si="3"/>
        <v>0.99351561255478893</v>
      </c>
    </row>
    <row r="157" spans="6:13" x14ac:dyDescent="0.2">
      <c r="F157" s="35">
        <v>0.64074074074074072</v>
      </c>
      <c r="G157" s="32">
        <v>112.09517045454544</v>
      </c>
      <c r="H157" s="33">
        <f t="shared" si="11"/>
        <v>9060</v>
      </c>
      <c r="I157" s="9">
        <f t="shared" si="12"/>
        <v>7.4968434343434467</v>
      </c>
      <c r="J157" s="11">
        <f t="shared" si="8"/>
        <v>556.34469696969802</v>
      </c>
      <c r="K157" s="11">
        <f t="shared" si="6"/>
        <v>126874.88579681463</v>
      </c>
      <c r="L157" s="11">
        <f t="shared" si="4"/>
        <v>42789230.10138949</v>
      </c>
      <c r="M157" s="12">
        <f t="shared" si="3"/>
        <v>0.99647025908668441</v>
      </c>
    </row>
    <row r="158" spans="6:13" x14ac:dyDescent="0.2">
      <c r="F158" s="35">
        <v>0.64143518518518516</v>
      </c>
      <c r="G158" s="32">
        <v>108.54403409090908</v>
      </c>
      <c r="H158" s="33">
        <f t="shared" si="11"/>
        <v>9120</v>
      </c>
      <c r="I158" s="9">
        <f t="shared" si="12"/>
        <v>3.9457070707070869</v>
      </c>
      <c r="J158" s="11">
        <f t="shared" si="8"/>
        <v>343.27651515151604</v>
      </c>
      <c r="K158" s="11">
        <f t="shared" si="6"/>
        <v>78284.504002289934</v>
      </c>
      <c r="L158" s="11">
        <f t="shared" si="4"/>
        <v>42867514.605391778</v>
      </c>
      <c r="M158" s="12">
        <f t="shared" si="3"/>
        <v>0.9982933388616837</v>
      </c>
    </row>
    <row r="159" spans="6:13" x14ac:dyDescent="0.2">
      <c r="F159" s="35">
        <v>0.64212962962962961</v>
      </c>
      <c r="G159" s="32">
        <v>105.78203914141413</v>
      </c>
      <c r="H159" s="33">
        <f t="shared" si="11"/>
        <v>9180</v>
      </c>
      <c r="I159" s="9">
        <f t="shared" si="12"/>
        <v>1.1837121212121389</v>
      </c>
      <c r="J159" s="11">
        <f t="shared" si="8"/>
        <v>153.88257575757677</v>
      </c>
      <c r="K159" s="11">
        <f t="shared" si="6"/>
        <v>35093.053518268047</v>
      </c>
      <c r="L159" s="11">
        <f t="shared" si="4"/>
        <v>42902607.658910044</v>
      </c>
      <c r="M159" s="12">
        <f t="shared" si="3"/>
        <v>0.99911058151944188</v>
      </c>
    </row>
    <row r="160" spans="6:13" x14ac:dyDescent="0.2">
      <c r="F160" s="35">
        <v>0.64282407407407405</v>
      </c>
      <c r="G160" s="32">
        <v>105.6532412</v>
      </c>
      <c r="H160" s="33">
        <f t="shared" si="11"/>
        <v>9240</v>
      </c>
      <c r="I160" s="9">
        <f t="shared" si="12"/>
        <v>1.0549141797980042</v>
      </c>
      <c r="J160" s="11">
        <f t="shared" si="8"/>
        <v>67.158789030304291</v>
      </c>
      <c r="K160" s="11">
        <f t="shared" si="6"/>
        <v>15315.619497917705</v>
      </c>
      <c r="L160" s="11">
        <f t="shared" si="4"/>
        <v>42917923.278407961</v>
      </c>
      <c r="M160" s="12">
        <f t="shared" si="3"/>
        <v>0.99946724975799162</v>
      </c>
    </row>
    <row r="161" spans="6:13" x14ac:dyDescent="0.2">
      <c r="F161" s="35">
        <v>0.64351851851851849</v>
      </c>
      <c r="G161" s="32">
        <v>105.2233452</v>
      </c>
      <c r="H161" s="33">
        <f t="shared" si="11"/>
        <v>9300</v>
      </c>
      <c r="I161" s="9">
        <f t="shared" si="12"/>
        <v>0.62501817979800478</v>
      </c>
      <c r="J161" s="11">
        <f t="shared" si="8"/>
        <v>50.397970787880269</v>
      </c>
      <c r="K161" s="11">
        <f t="shared" si="6"/>
        <v>11493.300507637945</v>
      </c>
      <c r="L161" s="11">
        <f t="shared" si="4"/>
        <v>42929416.578915596</v>
      </c>
      <c r="M161" s="12">
        <f t="shared" si="3"/>
        <v>0.99973490430815459</v>
      </c>
    </row>
    <row r="162" spans="6:13" x14ac:dyDescent="0.2">
      <c r="F162" s="35">
        <v>0.64421296296296293</v>
      </c>
      <c r="G162" s="32">
        <v>104.9425821</v>
      </c>
      <c r="H162" s="33">
        <f t="shared" si="11"/>
        <v>9360</v>
      </c>
      <c r="I162" s="9">
        <f t="shared" si="12"/>
        <v>0.34425507979800329</v>
      </c>
      <c r="J162" s="11">
        <f t="shared" si="8"/>
        <v>29.078197787880242</v>
      </c>
      <c r="K162" s="11">
        <f t="shared" si="6"/>
        <v>6631.3079707766774</v>
      </c>
      <c r="L162" s="11">
        <f t="shared" si="4"/>
        <v>42936047.886886373</v>
      </c>
      <c r="M162" s="12">
        <f t="shared" si="3"/>
        <v>0.99988933338192065</v>
      </c>
    </row>
    <row r="163" spans="6:13" x14ac:dyDescent="0.2">
      <c r="F163" s="35">
        <v>0.64490740740740737</v>
      </c>
      <c r="G163" s="32">
        <v>104.7734987</v>
      </c>
      <c r="H163" s="33">
        <f t="shared" si="11"/>
        <v>9420</v>
      </c>
      <c r="I163" s="9">
        <f t="shared" si="12"/>
        <v>0.17517167979801229</v>
      </c>
      <c r="J163" s="11">
        <f t="shared" si="8"/>
        <v>15.582802787880468</v>
      </c>
      <c r="K163" s="11">
        <f t="shared" si="6"/>
        <v>3553.6715544792951</v>
      </c>
      <c r="L163" s="11">
        <f t="shared" si="4"/>
        <v>42939601.558440849</v>
      </c>
      <c r="M163" s="12">
        <f t="shared" si="3"/>
        <v>0.99997209084229588</v>
      </c>
    </row>
    <row r="164" spans="6:13" x14ac:dyDescent="0.2">
      <c r="F164" s="35">
        <v>0.64560185185185182</v>
      </c>
      <c r="G164" s="32">
        <v>104.59832702020201</v>
      </c>
      <c r="H164" s="33">
        <f t="shared" si="11"/>
        <v>9480</v>
      </c>
      <c r="I164" s="9">
        <f t="shared" si="12"/>
        <v>0</v>
      </c>
      <c r="J164" s="11">
        <f t="shared" si="8"/>
        <v>5.2551503939403688</v>
      </c>
      <c r="K164" s="11">
        <f t="shared" si="6"/>
        <v>1198.4415591770885</v>
      </c>
      <c r="L164" s="11">
        <f t="shared" si="4"/>
        <v>42940800.00000003</v>
      </c>
      <c r="M164" s="12">
        <f t="shared" si="3"/>
        <v>1.0000000000000009</v>
      </c>
    </row>
    <row r="165" spans="6:13" x14ac:dyDescent="0.2">
      <c r="F165" s="35">
        <v>0.64629629629629626</v>
      </c>
      <c r="G165" s="32">
        <v>104.59832702020201</v>
      </c>
      <c r="H165" s="33">
        <f t="shared" si="11"/>
        <v>9540</v>
      </c>
      <c r="I165" s="9">
        <f t="shared" si="12"/>
        <v>0</v>
      </c>
      <c r="J165" s="11">
        <f t="shared" si="8"/>
        <v>0</v>
      </c>
      <c r="K165" s="11">
        <f t="shared" si="6"/>
        <v>0</v>
      </c>
      <c r="L165" s="11">
        <f t="shared" si="4"/>
        <v>42940800.00000003</v>
      </c>
      <c r="M165" s="12">
        <f t="shared" si="3"/>
        <v>1.0000000000000009</v>
      </c>
    </row>
    <row r="166" spans="6:13" x14ac:dyDescent="0.2">
      <c r="F166" s="35">
        <v>0.64699074074074081</v>
      </c>
      <c r="G166" s="32">
        <v>104.59832702020201</v>
      </c>
      <c r="H166" s="33">
        <f t="shared" si="11"/>
        <v>9600</v>
      </c>
      <c r="I166" s="9">
        <f t="shared" si="12"/>
        <v>0</v>
      </c>
      <c r="J166" s="11">
        <f t="shared" si="8"/>
        <v>0</v>
      </c>
      <c r="K166" s="11">
        <f t="shared" si="6"/>
        <v>0</v>
      </c>
      <c r="L166" s="11">
        <f t="shared" si="4"/>
        <v>42940800.00000003</v>
      </c>
      <c r="M166" s="12">
        <f t="shared" si="3"/>
        <v>1.0000000000000009</v>
      </c>
    </row>
    <row r="167" spans="6:13" x14ac:dyDescent="0.2">
      <c r="F167" s="35">
        <v>0.64768518518518514</v>
      </c>
      <c r="G167" s="32">
        <v>104.59832702020201</v>
      </c>
      <c r="H167" s="33">
        <f t="shared" si="11"/>
        <v>9660</v>
      </c>
      <c r="I167" s="9">
        <f t="shared" si="12"/>
        <v>0</v>
      </c>
      <c r="J167" s="11">
        <f t="shared" si="8"/>
        <v>0</v>
      </c>
      <c r="K167" s="11">
        <f t="shared" si="6"/>
        <v>0</v>
      </c>
      <c r="L167" s="11">
        <f t="shared" si="4"/>
        <v>42940800.00000003</v>
      </c>
      <c r="M167" s="12">
        <f t="shared" si="3"/>
        <v>1.0000000000000009</v>
      </c>
    </row>
    <row r="168" spans="6:13" x14ac:dyDescent="0.2">
      <c r="F168" s="35">
        <v>0.64837962962962969</v>
      </c>
      <c r="G168" s="32">
        <v>104.59832702020201</v>
      </c>
      <c r="H168" s="33">
        <f t="shared" si="11"/>
        <v>9720</v>
      </c>
      <c r="I168" s="9">
        <f t="shared" si="12"/>
        <v>0</v>
      </c>
      <c r="J168" s="11">
        <f t="shared" si="8"/>
        <v>0</v>
      </c>
      <c r="K168" s="11">
        <f t="shared" si="6"/>
        <v>0</v>
      </c>
      <c r="L168" s="11">
        <f t="shared" si="4"/>
        <v>42940800.00000003</v>
      </c>
      <c r="M168" s="12">
        <f t="shared" si="3"/>
        <v>1.0000000000000009</v>
      </c>
    </row>
  </sheetData>
  <sheetProtection password="D8BB" sheet="1" objects="1" scenarios="1" selectLockedCells="1"/>
  <mergeCells count="4">
    <mergeCell ref="B6:C6"/>
    <mergeCell ref="B16:C16"/>
    <mergeCell ref="F3:M3"/>
    <mergeCell ref="F4:H4"/>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Pulse release</vt:lpstr>
      <vt:lpstr>Constant-rate relase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2015-12-17T21:39:14Z</dcterms:created>
  <dcterms:modified xsi:type="dcterms:W3CDTF">2016-06-24T17:41:49Z</dcterms:modified>
</cp:coreProperties>
</file>